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15435" windowHeight="7695" activeTab="7"/>
  </bookViews>
  <sheets>
    <sheet name="Общие рез-ты за 2022-23 уч_ год" sheetId="1" r:id="rId1"/>
    <sheet name="ГОО по учрежд" sheetId="2" r:id="rId2"/>
    <sheet name="ГОО по типам учрежд и долж" sheetId="3" r:id="rId3"/>
    <sheet name="МОО по районам" sheetId="4" r:id="rId4"/>
    <sheet name="МОО Рейтинг по ВК" sheetId="5" r:id="rId5"/>
    <sheet name="МОО по типам учрежд и должн" sheetId="6" r:id="rId6"/>
    <sheet name="МОО и ГОО повыш(пониж) катег" sheetId="7" r:id="rId7"/>
    <sheet name="МОО Повыш (пониж) катег" sheetId="8" r:id="rId8"/>
  </sheets>
  <definedNames>
    <definedName name="_xlnm._FilterDatabase" localSheetId="3" hidden="1">'МОО по районам'!$A$7:$X$7</definedName>
    <definedName name="_xlnm._FilterDatabase" localSheetId="7" hidden="1">'МОО Повыш (пониж) катег'!$A$5:$Y$5</definedName>
    <definedName name="_xlnm._FilterDatabase" localSheetId="4" hidden="1">'МОО Рейтинг по ВК'!$A$7:$X$7</definedName>
    <definedName name="_xlnm.Print_Titles" localSheetId="2">'ГОО по типам учрежд и долж'!$3:$5</definedName>
    <definedName name="_xlnm.Print_Titles" localSheetId="1">'ГОО по учрежд'!$3:$5</definedName>
    <definedName name="_xlnm.Print_Titles" localSheetId="3">'МОО по районам'!$4:$6</definedName>
    <definedName name="_xlnm.Print_Titles" localSheetId="4">'МОО Рейтинг по ВК'!$4:$6</definedName>
  </definedNames>
  <calcPr fullCalcOnLoad="1"/>
</workbook>
</file>

<file path=xl/sharedStrings.xml><?xml version="1.0" encoding="utf-8"?>
<sst xmlns="http://schemas.openxmlformats.org/spreadsheetml/2006/main" count="790" uniqueCount="377">
  <si>
    <t>№</t>
  </si>
  <si>
    <t>подано заявлений</t>
  </si>
  <si>
    <t>Отказались от аттестации</t>
  </si>
  <si>
    <t>Вышли на аттестацию</t>
  </si>
  <si>
    <t>Аттестовано всего</t>
  </si>
  <si>
    <t xml:space="preserve">Установлена квалификационная категория </t>
  </si>
  <si>
    <t>Не аттестовано всего</t>
  </si>
  <si>
    <t>В том числе по категориям</t>
  </si>
  <si>
    <t xml:space="preserve">Прошли аттестацию на СЗД </t>
  </si>
  <si>
    <t>Не установлено СЗД</t>
  </si>
  <si>
    <t xml:space="preserve">высшая </t>
  </si>
  <si>
    <t>первая</t>
  </si>
  <si>
    <t>высшая</t>
  </si>
  <si>
    <t>кол_во</t>
  </si>
  <si>
    <t>%</t>
  </si>
  <si>
    <t>кол-во</t>
  </si>
  <si>
    <t>Ардатовский</t>
  </si>
  <si>
    <t>Балахнинский</t>
  </si>
  <si>
    <t>Богородский</t>
  </si>
  <si>
    <t>Б-Болдинский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</si>
  <si>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</si>
  <si>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</si>
  <si>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</si>
  <si>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</si>
  <si>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</si>
  <si>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</si>
  <si>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</si>
  <si>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</si>
  <si>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Воскресенский</t>
  </si>
  <si>
    <t>Гагинский</t>
  </si>
  <si>
    <t>Городецкий</t>
  </si>
  <si>
    <t>Д-Константиновский</t>
  </si>
  <si>
    <t>Дивеевский</t>
  </si>
  <si>
    <t xml:space="preserve">Княгининский </t>
  </si>
  <si>
    <t>Ковернинский</t>
  </si>
  <si>
    <t>Кр-Баковский</t>
  </si>
  <si>
    <t>Кр-Октябрьский</t>
  </si>
  <si>
    <t>Кстовский</t>
  </si>
  <si>
    <t>Лукояновский</t>
  </si>
  <si>
    <t>Лысковский</t>
  </si>
  <si>
    <t>Павловский</t>
  </si>
  <si>
    <t>Пильнинский</t>
  </si>
  <si>
    <t>Починковский</t>
  </si>
  <si>
    <t>Сергачский</t>
  </si>
  <si>
    <t>Сеченовский</t>
  </si>
  <si>
    <t>Сосновский</t>
  </si>
  <si>
    <t>Спасский</t>
  </si>
  <si>
    <t>Тонкинский</t>
  </si>
  <si>
    <t>Тоншаевский</t>
  </si>
  <si>
    <t>Уренский</t>
  </si>
  <si>
    <t>Шарангский</t>
  </si>
  <si>
    <t>Шатковский</t>
  </si>
  <si>
    <t>г.Арзамас</t>
  </si>
  <si>
    <t>г.Бор</t>
  </si>
  <si>
    <t>г.Выкса</t>
  </si>
  <si>
    <t xml:space="preserve">г.Дзержинск </t>
  </si>
  <si>
    <t>г.Кулебаки</t>
  </si>
  <si>
    <t>г.Навашинский</t>
  </si>
  <si>
    <t>г.Первомайск</t>
  </si>
  <si>
    <t>г.Перевозский</t>
  </si>
  <si>
    <t>г.Саров</t>
  </si>
  <si>
    <t>г.Семеновский</t>
  </si>
  <si>
    <t>г.Сокольский</t>
  </si>
  <si>
    <t>г.Чкаловск</t>
  </si>
  <si>
    <t>г .Шахунья</t>
  </si>
  <si>
    <t>г.Н.Новгород</t>
  </si>
  <si>
    <t>Автозаводский ОУ</t>
  </si>
  <si>
    <t>Автозаводский ДОУ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</si>
  <si>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</si>
  <si>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</si>
  <si>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</si>
  <si>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</si>
  <si>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</si>
  <si>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</si>
  <si>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</si>
  <si>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ИТОГО по МОО</t>
  </si>
  <si>
    <t>№ п/п</t>
  </si>
  <si>
    <t>Кол-во атестованных пед.работников</t>
  </si>
  <si>
    <t>Установлена квалификационная категория</t>
  </si>
  <si>
    <t>Прошли аттестацию на СЗД</t>
  </si>
  <si>
    <t>Общеобразовательные учреждения</t>
  </si>
  <si>
    <t>Русский язык, литература</t>
  </si>
  <si>
    <t>Английский язык</t>
  </si>
  <si>
    <t>Немецкий язык</t>
  </si>
  <si>
    <t>Французский язык</t>
  </si>
  <si>
    <t>Татарский язык</t>
  </si>
  <si>
    <t>Математика</t>
  </si>
  <si>
    <t>Информатика и ИКТ</t>
  </si>
  <si>
    <t>География</t>
  </si>
  <si>
    <t>Экономика</t>
  </si>
  <si>
    <t>Физика, астрономия</t>
  </si>
  <si>
    <t>Химия</t>
  </si>
  <si>
    <t>Музыка, ИЗО,МХК</t>
  </si>
  <si>
    <t>Технология, черчение</t>
  </si>
  <si>
    <t>Физическая культура</t>
  </si>
  <si>
    <t>ОБЖ</t>
  </si>
  <si>
    <t>Учитель начальных классов</t>
  </si>
  <si>
    <t>Воспитатель ГПД, общежития</t>
  </si>
  <si>
    <t>Методист</t>
  </si>
  <si>
    <t>Педагог-организатор</t>
  </si>
  <si>
    <t>Педагог-психолог</t>
  </si>
  <si>
    <t>Преподаватель-организатор ОБЖ</t>
  </si>
  <si>
    <t>Социальный педагог</t>
  </si>
  <si>
    <t>Старший вожатый</t>
  </si>
  <si>
    <t>Тьютор</t>
  </si>
  <si>
    <t>Учитель индивидуального обучения</t>
  </si>
  <si>
    <t>Учитель СКК</t>
  </si>
  <si>
    <t>Учитель -логопед</t>
  </si>
  <si>
    <t>Педагог-библиотекарь</t>
  </si>
  <si>
    <t>Тренер-преподаватель (включая старшего)</t>
  </si>
  <si>
    <t>ИТОГО</t>
  </si>
  <si>
    <t>Дошкольные учреждения</t>
  </si>
  <si>
    <t>1.</t>
  </si>
  <si>
    <t>Воспитатель</t>
  </si>
  <si>
    <t>2.</t>
  </si>
  <si>
    <t>Музыкальный руководитель</t>
  </si>
  <si>
    <t>Старший воспитатель</t>
  </si>
  <si>
    <t>Учитель-дефектолог</t>
  </si>
  <si>
    <t>Учитель-логопед</t>
  </si>
  <si>
    <t>Учреждения дополнительного образования детей</t>
  </si>
  <si>
    <t>Концертмейстер</t>
  </si>
  <si>
    <t>Специальные (коррекционные ) образовательные учреждения</t>
  </si>
  <si>
    <t>В С Е Г О по МОО</t>
  </si>
  <si>
    <t>Повышение категории</t>
  </si>
  <si>
    <t>Понижение категории</t>
  </si>
  <si>
    <t>Подтверждение категории</t>
  </si>
  <si>
    <t>с не имеет на высшую</t>
  </si>
  <si>
    <t>с первой  на высшую</t>
  </si>
  <si>
    <t>с не имеет на первую</t>
  </si>
  <si>
    <t>с высшей на первую</t>
  </si>
  <si>
    <t>с высшей на высшую</t>
  </si>
  <si>
    <t>с первой на первую</t>
  </si>
  <si>
    <t>Вышли на аттестацию на категорию</t>
  </si>
  <si>
    <t>Государственные организации, осуществляющие образовательную деятельность</t>
  </si>
  <si>
    <t>1.1.</t>
  </si>
  <si>
    <t>1.2.</t>
  </si>
  <si>
    <t>1.3.</t>
  </si>
  <si>
    <t>1.4.</t>
  </si>
  <si>
    <t>1.5.</t>
  </si>
  <si>
    <t xml:space="preserve">итого по ГОУ </t>
  </si>
  <si>
    <t>Муниципальные организации, осуществляющие образовательную деятельность</t>
  </si>
  <si>
    <t>2.1.</t>
  </si>
  <si>
    <t>2.2.</t>
  </si>
  <si>
    <t>2.3.</t>
  </si>
  <si>
    <t>2.4.</t>
  </si>
  <si>
    <t>итого по МОУ</t>
  </si>
  <si>
    <t>итого по ГОУ и МОУ</t>
  </si>
  <si>
    <t xml:space="preserve">3. </t>
  </si>
  <si>
    <t>Педагогические работники других ведомств</t>
  </si>
  <si>
    <t>3.1.</t>
  </si>
  <si>
    <t xml:space="preserve">Культура    </t>
  </si>
  <si>
    <t>3.2.</t>
  </si>
  <si>
    <t>Спорт</t>
  </si>
  <si>
    <t>3.3.</t>
  </si>
  <si>
    <t>Здравоохранение</t>
  </si>
  <si>
    <t>Соцполитика</t>
  </si>
  <si>
    <t>3.5.</t>
  </si>
  <si>
    <t>ЧОО</t>
  </si>
  <si>
    <t>3.6.</t>
  </si>
  <si>
    <t>ГБПОУ др. ведомств</t>
  </si>
  <si>
    <t>Подано заявлений</t>
  </si>
  <si>
    <t>ГБПОУ "Арзамасский коммерческо-технический техникум"</t>
  </si>
  <si>
    <t>ГБПОУ "Арзамасский приборостроительный колледж им. П.И. Пландина"</t>
  </si>
  <si>
    <t xml:space="preserve">ГБПОУ "Арзамасский техникум строительства и предпринимательства" </t>
  </si>
  <si>
    <t>ГБПОУ "Балахнинский технический техникум"</t>
  </si>
  <si>
    <t xml:space="preserve">ГБПОУ "Богородский политехнический техникум" </t>
  </si>
  <si>
    <t>ГБПОУ "Большеболдинский сельскохозяйственный техникум"</t>
  </si>
  <si>
    <t xml:space="preserve">ГБПОУ "Борский Губернский колледж" </t>
  </si>
  <si>
    <t>ГБПОУ "Бутурлинский сельскохозяйственный техникум"</t>
  </si>
  <si>
    <t>ГБПОУ "Варнавинский технолого-экономический техникум"</t>
  </si>
  <si>
    <t>ГБПОУ "Ветлужский лесоагротехнический техникум"</t>
  </si>
  <si>
    <t>ГАПОУ "Городецкий Губернский колледж"</t>
  </si>
  <si>
    <t>ГБПОУ "Дзержинский индустриально-коммерческий техникум"</t>
  </si>
  <si>
    <t>ГБПОУ "Дзержинский педагогический колледж"</t>
  </si>
  <si>
    <t xml:space="preserve">ГБПОУ "Дзержинский техникум бизнеса и технологий" </t>
  </si>
  <si>
    <t>ГБПОУ "Дзержинский технический колледж"</t>
  </si>
  <si>
    <t>ГБПОУ "Дзержинский химический техникум имени Красной Армии"</t>
  </si>
  <si>
    <t>ГБПОУ "Заволжский автомоторный техникум"</t>
  </si>
  <si>
    <t>ГБПОУ "Кулебакский металлургический колледж"</t>
  </si>
  <si>
    <t>ГБПОУ "Лукояновский педагогический колледж им. А.М. Горького"</t>
  </si>
  <si>
    <t>ГБПОУ "Лукояновский Губернский колледж"</t>
  </si>
  <si>
    <t>ГБПОУ "Лысковский агротехнический техникум"</t>
  </si>
  <si>
    <t>ГБПОУ "Нижегородский авиационный технический колледж"</t>
  </si>
  <si>
    <t>ГБПОУ "Нижегородский автомеханический техникум"</t>
  </si>
  <si>
    <t>ГБПОУ "Нижегородский автотранспортный техникум"</t>
  </si>
  <si>
    <t>ГБПОУ "Нижегородский Губернский колледж"</t>
  </si>
  <si>
    <t>ГБПОУ "Нижегородский индустриальный колледж"</t>
  </si>
  <si>
    <t>ГБПОУ "Нижегородский колледж малого бизнеса"</t>
  </si>
  <si>
    <t>ГБПОУ "Нижегородский политехнический колледж имени Героя Советского Союза Руднева А.П."</t>
  </si>
  <si>
    <t>ГБПОУ "Нижегородский промышленно-технологический техникум"</t>
  </si>
  <si>
    <t>ГБПОУ "Нижегородский радиотехнический колледж"</t>
  </si>
  <si>
    <t>ГБПОУ "Нижегородский строительный техникум"</t>
  </si>
  <si>
    <t xml:space="preserve">ГБПОУ "Нижегородский техникум городского хозяйства и предпринимательства" </t>
  </si>
  <si>
    <t xml:space="preserve">ГБПОУ "Нижегородский техникум отраслевых технологий" </t>
  </si>
  <si>
    <t xml:space="preserve">ГБПОУ "Нижегородский техникум транспортного обслуживания и сервиса" </t>
  </si>
  <si>
    <t>ГБПОУ "Нижегородский технологический техникум"</t>
  </si>
  <si>
    <t xml:space="preserve">ГБПОУ "Областной многопрофильный техникум" </t>
  </si>
  <si>
    <t xml:space="preserve">ГБПОУ "Павловский автомеханический техникум им. И.И. Лепсе" </t>
  </si>
  <si>
    <t>ГБПОУ "Павловский техникум народных художественных промыслов России"</t>
  </si>
  <si>
    <t>ГБПОУ "Первомайский политехнический техникум"</t>
  </si>
  <si>
    <t>ГБПОУ "Пильнинский агропромышленный техникум"</t>
  </si>
  <si>
    <t>ГБПОУ "Починковский сельскохозяйственный техникум"</t>
  </si>
  <si>
    <t>ГБПОУ "Семеновский индустриально-художественный техникум"</t>
  </si>
  <si>
    <t>ГБПОУ "Сергачский агропромышленный техникум"</t>
  </si>
  <si>
    <t>ГБПОУ "Сеченовский агротехнический техникум"</t>
  </si>
  <si>
    <t>ГБПОУ "Сокольский техникум индустрии сервиса и предпринимательства"</t>
  </si>
  <si>
    <t>ГБПОУ "Сормовский механический техникум им.Героя Советского Союза П.А.Семенова"</t>
  </si>
  <si>
    <t>ГБПОУ "Сосновский агропромышленный техникум"</t>
  </si>
  <si>
    <t>ГБПОУ "Спасский агропромышленный техникум"</t>
  </si>
  <si>
    <t>ГБПОУ "Уренский индустриально-энергетический техникум"</t>
  </si>
  <si>
    <t>ГБПОУ "Чкаловский техникум транспорта и информационных технологий"</t>
  </si>
  <si>
    <t>ГБПОУ "Шатковский агротехнический техникум"</t>
  </si>
  <si>
    <t>ГБПОУ "Шахунский колледж аграрной индустрии"</t>
  </si>
  <si>
    <t>Итого по ГБПОУ:</t>
  </si>
  <si>
    <t>ГКОУ для детей-сирот и детей, оставшихся без попечения родителей, "Золинская специальная (коррекционная) школа-интернат для детей-сирот и детей, оставшихся без попечения родителей, с ограниченными возможностями здоровья"</t>
  </si>
  <si>
    <t>ГКОУ для детей-сирот и детей, оставшихся без попечения родителей "Специальная (коррекционная) школа-интернат № 1 для детей-сирот и детей, оставшихся без  попечения родителей, с ограниченными возможностями здоровья"</t>
  </si>
  <si>
    <t>ГБОУ "Кадетская школа-интернат имени Героя Российской Федерации А.Н.Рожкова"</t>
  </si>
  <si>
    <t xml:space="preserve">ГБОУ "Нижегородская кадетская школа-интернат имени генерала армии Маргелова В.Ф." </t>
  </si>
  <si>
    <t>ИТОГО по ОО:</t>
  </si>
  <si>
    <t>ГБУ ДО "Детско-юношеский центр Нижегородской области "Олимпиец"</t>
  </si>
  <si>
    <t>ГБУ ДО "Центр развития творчества детей и юношества Нижегородской области"</t>
  </si>
  <si>
    <t>ИТОГО по ГБУ ДОД:</t>
  </si>
  <si>
    <t>Из них аттестовано</t>
  </si>
  <si>
    <t xml:space="preserve">В том числе </t>
  </si>
  <si>
    <t>Из них не аттестовано</t>
  </si>
  <si>
    <t>В</t>
  </si>
  <si>
    <t>П</t>
  </si>
  <si>
    <t>Преподаватель специальных дисциплин</t>
  </si>
  <si>
    <t>Преподаватель ООД</t>
  </si>
  <si>
    <t>Преподаватель -организатор ОБЖ</t>
  </si>
  <si>
    <t>Мастер производственного обучения</t>
  </si>
  <si>
    <t>Педагог дополнительного образования</t>
  </si>
  <si>
    <t>Руководитель физического воспитания</t>
  </si>
  <si>
    <t>Педагог -психолог</t>
  </si>
  <si>
    <t>ИТОГО:</t>
  </si>
  <si>
    <t>История, обществознание</t>
  </si>
  <si>
    <t>Биология</t>
  </si>
  <si>
    <t>Воспитатель, классный воспитатель</t>
  </si>
  <si>
    <t>Организации дополнительного образования</t>
  </si>
  <si>
    <t>Тренер-преподаватель</t>
  </si>
  <si>
    <t>В С Е Г О по ГОО:</t>
  </si>
  <si>
    <t>3.4.</t>
  </si>
  <si>
    <t>г.Воротынский</t>
  </si>
  <si>
    <t>Учитель-логопед, учитель-дефектолог</t>
  </si>
  <si>
    <t>Специалист (инструктор по труду, ИЗО, физкультуре)</t>
  </si>
  <si>
    <t>ГБУ ДО "Центр молодежных инженерных и научных компетенций "КВАНТОРИУМ"</t>
  </si>
  <si>
    <t>не аттестовано</t>
  </si>
  <si>
    <t>ГБОУ "Дзержинская специальная коррекционная школа"</t>
  </si>
  <si>
    <t>ГБОУ "Новошинская специальная (коррекционная) школа"</t>
  </si>
  <si>
    <t>ГБОУ "Специальная коррекционная начальная школа - детский сад № 144"</t>
  </si>
  <si>
    <t>ГКОУ "Большемурашкинская коррекционная школа-интернат"</t>
  </si>
  <si>
    <t>ГКОУ "Варнавинская школа-интернат"</t>
  </si>
  <si>
    <t>ГКОУ "Вачская коррекционная школа-интернат"</t>
  </si>
  <si>
    <t>ГКОУ "Ветлужская школа-интернат"</t>
  </si>
  <si>
    <t>ГКОУ "Дивеевская школа-интернат"</t>
  </si>
  <si>
    <t>ГКОУ "Коррекционная школа № 8"</t>
  </si>
  <si>
    <t>ГКОУ "Краснобаковская специальная (коррекционная) школа-интернат"</t>
  </si>
  <si>
    <t>ГКОУ "Кстовская школа-интернат"</t>
  </si>
  <si>
    <t>ГКОУ "Кулебакская специальная коррекционная школа"</t>
  </si>
  <si>
    <t>ГКОУ "Нижегородская школа-интернат № 10"</t>
  </si>
  <si>
    <t>ГКОУ "Починковская коррекционная школа-интернат"</t>
  </si>
  <si>
    <t>ГКОУ "Семеновская школа-интернат"</t>
  </si>
  <si>
    <t>ГКОУ "Сявская коррекционная школа-интернат"</t>
  </si>
  <si>
    <t>ГКОУ "Уренская  коррекционная  школа-интернат"</t>
  </si>
  <si>
    <t>ГКОУ "Чкаловская школа-интернат"</t>
  </si>
  <si>
    <t>ГКОУ "Школа № 107"</t>
  </si>
  <si>
    <t>ГКОУ "Школа № 142"</t>
  </si>
  <si>
    <t>ГКОУ "Школа-интернат № 10"</t>
  </si>
  <si>
    <t>ГКОУ "Школа-интернат № 162"</t>
  </si>
  <si>
    <t>ГКОУ "Школа-интернат № 39"</t>
  </si>
  <si>
    <t>ГКОУ "Школа-интернат № 71"</t>
  </si>
  <si>
    <t>ГКОУ "Школа-интернат № 86"</t>
  </si>
  <si>
    <t>ГКОУ "Школа-интернат № 9 г.Городца"</t>
  </si>
  <si>
    <t>ГКОУ "Школа-интернат № 92"</t>
  </si>
  <si>
    <t>ГКОУ "Школа-интернат для глухих детей"</t>
  </si>
  <si>
    <t>ГКОУ для обучающихся с ограниченными возможностями здоровья "Большекрутовская школа-интернат"</t>
  </si>
  <si>
    <t>ГКОУ для обучающихся с ограниченными возможностями здоровья "Чернухинская школа-интернат"</t>
  </si>
  <si>
    <t>ГБДОУ "Детский сад № 10 г.Павлово"</t>
  </si>
  <si>
    <t>ГБДОУ "Детский сад № 17 "Ручеек"</t>
  </si>
  <si>
    <t>ГБДОУ "Детский сад № 3" компенсирующего вида</t>
  </si>
  <si>
    <t>ГБДОУ "Детский сад № 56" компенсирующего вида</t>
  </si>
  <si>
    <t>ГБДОУ "Детский сад № 67" компенсирующего вида</t>
  </si>
  <si>
    <t>ГБДОУ "Детский сад № 92" компенсирующего вида</t>
  </si>
  <si>
    <t>ГБДОУ "Детский сад № 94" компенсирующего вида</t>
  </si>
  <si>
    <t>ИТОГО по ГБДОУ:</t>
  </si>
  <si>
    <t>Проф.образования</t>
  </si>
  <si>
    <t>Спец (кор) образов.учр</t>
  </si>
  <si>
    <t>Общеобразовательные</t>
  </si>
  <si>
    <t>Дошкольные</t>
  </si>
  <si>
    <t>Доп.образования</t>
  </si>
  <si>
    <t>Воспитатель дош (вкл.старшего)</t>
  </si>
  <si>
    <t>Методист (включая старшего)</t>
  </si>
  <si>
    <t>Педагог доп.образования (включая старшего)</t>
  </si>
  <si>
    <t>ГАПОУ "Перевозский строительный колледж"</t>
  </si>
  <si>
    <t>ГКОУ "Перевозкая коррекционная школа-интернат"</t>
  </si>
  <si>
    <t>ИТОГО по Спец (корр):</t>
  </si>
  <si>
    <t>ГБОУ "Нижегородская кадетская школа"</t>
  </si>
  <si>
    <t>Воспитатель (включая старшего)</t>
  </si>
  <si>
    <t>Педагог дополнительного образования (включая старшего)</t>
  </si>
  <si>
    <t>Учитель-логопед (учитель-дефектолог)</t>
  </si>
  <si>
    <t>с СЗД на первую</t>
  </si>
  <si>
    <t>с не имеет на СЗД</t>
  </si>
  <si>
    <t>с высшей на СЗД</t>
  </si>
  <si>
    <t>с первой на СЗД</t>
  </si>
  <si>
    <t>со второй на СЗД</t>
  </si>
  <si>
    <t>Наименование учреждения:</t>
  </si>
  <si>
    <t>ГКОУ "Специальная (коррекционная) общеобразовательная школа", г.Балахна</t>
  </si>
  <si>
    <t>ГКОУ "Специальная (коррекционная) общеобразовательная школа-интернат", г.Балахна</t>
  </si>
  <si>
    <t>ГКОУ для обучающихся, воспитанников с ограниченными возможностями здоровья "Специальная (коррекционная) школа", г.Выкса</t>
  </si>
  <si>
    <t>ГБУ ДО "Нижегородской области "Центр психолого-педагогической, медицинской и социальной помощи"</t>
  </si>
  <si>
    <t>Инструктор по физической культуре</t>
  </si>
  <si>
    <t>Методист, ст.методист</t>
  </si>
  <si>
    <t>Аттестовано на СЗД</t>
  </si>
  <si>
    <t>вышли на аттес-тацию</t>
  </si>
  <si>
    <t>Тип образовательной организации</t>
  </si>
  <si>
    <t>ГБПОУ "Выксунский металлургический колледж имени Александра Александровича Козерадского"</t>
  </si>
  <si>
    <t>ГБПОУ "Кстовский нефтяной техникум имени Бориса Ивановича Корнилова"</t>
  </si>
  <si>
    <t>ГКОУ "Большемурашкинская специальная (коррекционная)  школа-интернат для слабослышащих и позднооглохших детей"</t>
  </si>
  <si>
    <t>ГКОУ "Горбатовская областная специальная (коррекционная) школа-интернат для глухих и позднооглохших детей"</t>
  </si>
  <si>
    <t>ГАОУ "Нижегородская областная специальная (коррекционная)  школа-интернат для слепых и слабовидящих детей"</t>
  </si>
  <si>
    <t>ГБУ ДО "Нижегородский центр развития воспитания детей и молодежи "Сфера"</t>
  </si>
  <si>
    <t>Тип учреждения</t>
  </si>
  <si>
    <t>Профессиональные образовательные организации</t>
  </si>
  <si>
    <t>Другие специалисты</t>
  </si>
  <si>
    <t>Специальные (коррекционные ) образовательные организации</t>
  </si>
  <si>
    <t>Учитель -предметник</t>
  </si>
  <si>
    <t>Учитель -дефектолог</t>
  </si>
  <si>
    <t>Общеобразовательные организации</t>
  </si>
  <si>
    <t>Дошкольные образовательные организации</t>
  </si>
  <si>
    <t>Итоги аттестации педагогических работников государственных, муниципальных и частных организаций, осуществляющих образовательную деятельность в Нижегородской области, за 2022-2023 учебный год</t>
  </si>
  <si>
    <t xml:space="preserve">ГБПОУ "Саровский политехнический техникум имени дважды Героя Социалистического Труда Бориса Глебовича Музрукова"   </t>
  </si>
  <si>
    <t>ГКОУ "Богородская школа № 8"</t>
  </si>
  <si>
    <t>ГКОУ "Школа № 95"</t>
  </si>
  <si>
    <t>ГКОУ "Школа № 2 г. Павлово"</t>
  </si>
  <si>
    <t>ГКОУ "Школа № 56"</t>
  </si>
  <si>
    <t>ГКОУ "Школа-интернат № 65"</t>
  </si>
  <si>
    <t>ГБОУ "Многопрофильный центр развития детей"</t>
  </si>
  <si>
    <t>ГБОУ "Лицей-интернат "Центр одаренных детей"</t>
  </si>
  <si>
    <t>ГКОУ воспитательное учреждение "Специальная школа № 27 открытого типа"</t>
  </si>
  <si>
    <t>ГБУ ДО "Региональный центр выявления, поддержки и развития способностей и талантов у детей и молодёжи "Вега"</t>
  </si>
  <si>
    <t>ГБУ ДО "Детский санаторно-оздоровительный образовательный центр "Лазурный" (круглогодичного действия)"</t>
  </si>
  <si>
    <t xml:space="preserve">Информация по итогам аттестации педагогических работников государственных образовательных организаций, подведомственных министерству образования и науки Нижегородской области, в 2022-2023 учебном году (по типам учреждений)                                                             </t>
  </si>
  <si>
    <t>Методист (в т.ч.старший методист)</t>
  </si>
  <si>
    <t>педагог-библиотекарь</t>
  </si>
  <si>
    <t>Начальные классы</t>
  </si>
  <si>
    <t>учитель-дефектолог</t>
  </si>
  <si>
    <t>Преподаватель ОД</t>
  </si>
  <si>
    <t>Вышли на аттес-тацию на категорию</t>
  </si>
  <si>
    <t>Сведения по итогам аттестации педагогических работников муниципальных образовательных организаций, находящихся в ведении органов, осуществляющих управление в сфере образования Нижегородской области, за 2022-2023 учебный год</t>
  </si>
  <si>
    <t>ОРКСЭ, религии России</t>
  </si>
  <si>
    <t>Биология, экология</t>
  </si>
  <si>
    <t>Учитель-предметник</t>
  </si>
  <si>
    <t>3.</t>
  </si>
  <si>
    <t>4.</t>
  </si>
  <si>
    <t>5.</t>
  </si>
  <si>
    <t>6.</t>
  </si>
  <si>
    <t xml:space="preserve">         </t>
  </si>
  <si>
    <t>7.</t>
  </si>
  <si>
    <t>8.</t>
  </si>
  <si>
    <t>9.</t>
  </si>
  <si>
    <t xml:space="preserve">                      </t>
  </si>
  <si>
    <t>10.</t>
  </si>
  <si>
    <t>11.</t>
  </si>
  <si>
    <t xml:space="preserve">                                                                                               </t>
  </si>
  <si>
    <t>Сведения о количестве педагогических работников муниципальных образовательных организаций, находящихся в ведении органов, осуществляющих управление в сфере образования Нижегородской области, прошедших аттестацию за 2022-2023 учебный год (по типам ОО и должностям)</t>
  </si>
  <si>
    <t>Всего аттестовано в 2022-2023 учебном году</t>
  </si>
  <si>
    <t>Сведения о количестве педагогических работников муниципальных и государственных образовательных организаций сферы образования Нижегородской области, повысивших (понизивших) квалификационные категории за 2022-2023 учебный год</t>
  </si>
  <si>
    <t>Государственные образовательные организации</t>
  </si>
  <si>
    <t>Муниципальные  образовательные организации</t>
  </si>
  <si>
    <t>Сведения о количестве педагогических работников муниципальных организаций, осуществляющих образовательную деятельность, Нижегородской области, повысивших (понизивших) квалификационные категории за 2022-2023 учебный год</t>
  </si>
  <si>
    <t>Автозаводский</t>
  </si>
  <si>
    <t>Рейтинг по доле педагогических работников муниципальных образовательных организаций, находящихся в ведении органов, осуществляющих управление в сфере образования Нижегородской области, аттестованных на высшую квалификационную категорию в 2022-2023 учебном году</t>
  </si>
  <si>
    <t>Округ, район</t>
  </si>
  <si>
    <t>Должность, предмет</t>
  </si>
  <si>
    <t>Тип организации</t>
  </si>
  <si>
    <t xml:space="preserve">Информация по итогам аттестации педагогических работников государственных образовательных организаций, подведомственных министерству образования и науки Нижегородской области, в 2022-2023 учебном году (по типам ОО и должностям)                                                             </t>
  </si>
  <si>
    <t>Вышли на аттес-тацию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</si>
</sst>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80">
    <font>
      <sz val="10"/>
      <name val="Arial"/>
      <family val="0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8"/>
      <name val="Arial Cyr"/>
      <family val="0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Times New Roman"/>
      <family val="1"/>
    </font>
    <font>
      <sz val="9"/>
      <color indexed="8"/>
      <name val="MS Sans Serif"/>
      <family val="2"/>
    </font>
    <font>
      <b/>
      <sz val="11"/>
      <color indexed="8"/>
      <name val="Times New Roman"/>
      <family val="1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 Cyr"/>
      <family val="0"/>
    </font>
    <font>
      <b/>
      <sz val="9"/>
      <color indexed="8"/>
      <name val="Arial Cyr"/>
      <family val="0"/>
    </font>
    <font>
      <sz val="7"/>
      <color indexed="8"/>
      <name val="Arial Cyr"/>
      <family val="0"/>
    </font>
    <font>
      <sz val="8"/>
      <name val="Arial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color indexed="8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MS Sans Serif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Arial Cyr"/>
      <family val="0"/>
    </font>
    <font>
      <b/>
      <i/>
      <sz val="9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C0E3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188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188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1" fontId="8" fillId="0" borderId="10" xfId="0" applyNumberFormat="1" applyFont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33" borderId="10" xfId="0" applyFont="1" applyFill="1" applyBorder="1" applyAlignment="1">
      <alignment horizontal="center" vertical="top"/>
    </xf>
    <xf numFmtId="188" fontId="9" fillId="33" borderId="10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188" fontId="14" fillId="0" borderId="10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188" fontId="8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top"/>
    </xf>
    <xf numFmtId="1" fontId="8" fillId="0" borderId="10" xfId="0" applyNumberFormat="1" applyFont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188" fontId="9" fillId="33" borderId="10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top"/>
    </xf>
    <xf numFmtId="0" fontId="28" fillId="0" borderId="10" xfId="0" applyFont="1" applyBorder="1" applyAlignment="1">
      <alignment horizontal="left" vertical="top" wrapText="1"/>
    </xf>
    <xf numFmtId="0" fontId="28" fillId="0" borderId="10" xfId="0" applyFont="1" applyFill="1" applyBorder="1" applyAlignment="1">
      <alignment horizontal="center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/>
    </xf>
    <xf numFmtId="0" fontId="30" fillId="0" borderId="0" xfId="0" applyFont="1" applyAlignment="1">
      <alignment horizontal="center"/>
    </xf>
    <xf numFmtId="0" fontId="28" fillId="0" borderId="10" xfId="0" applyFont="1" applyFill="1" applyBorder="1" applyAlignment="1">
      <alignment horizontal="left" vertical="top" wrapText="1"/>
    </xf>
    <xf numFmtId="0" fontId="3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top" wrapText="1"/>
    </xf>
    <xf numFmtId="16" fontId="23" fillId="33" borderId="1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9" fillId="33" borderId="10" xfId="0" applyFont="1" applyFill="1" applyBorder="1" applyAlignment="1">
      <alignment horizontal="center" vertical="top" wrapText="1"/>
    </xf>
    <xf numFmtId="188" fontId="29" fillId="33" borderId="10" xfId="0" applyNumberFormat="1" applyFont="1" applyFill="1" applyBorder="1" applyAlignment="1">
      <alignment horizontal="center" vertical="top" wrapText="1"/>
    </xf>
    <xf numFmtId="0" fontId="29" fillId="33" borderId="10" xfId="0" applyFont="1" applyFill="1" applyBorder="1" applyAlignment="1">
      <alignment horizontal="center" vertical="top"/>
    </xf>
    <xf numFmtId="0" fontId="28" fillId="34" borderId="10" xfId="0" applyFont="1" applyFill="1" applyBorder="1" applyAlignment="1">
      <alignment horizontal="left" vertical="top" wrapText="1"/>
    </xf>
    <xf numFmtId="0" fontId="28" fillId="34" borderId="10" xfId="0" applyFont="1" applyFill="1" applyBorder="1" applyAlignment="1">
      <alignment vertical="top" wrapText="1"/>
    </xf>
    <xf numFmtId="188" fontId="29" fillId="33" borderId="10" xfId="0" applyNumberFormat="1" applyFont="1" applyFill="1" applyBorder="1" applyAlignment="1">
      <alignment horizontal="center" vertical="top"/>
    </xf>
    <xf numFmtId="0" fontId="25" fillId="0" borderId="0" xfId="0" applyFont="1" applyAlignment="1">
      <alignment/>
    </xf>
    <xf numFmtId="17" fontId="26" fillId="0" borderId="0" xfId="0" applyNumberFormat="1" applyFont="1" applyAlignment="1">
      <alignment/>
    </xf>
    <xf numFmtId="0" fontId="25" fillId="0" borderId="0" xfId="0" applyFont="1" applyAlignment="1">
      <alignment vertical="top" wrapText="1"/>
    </xf>
    <xf numFmtId="49" fontId="31" fillId="0" borderId="10" xfId="0" applyNumberFormat="1" applyFont="1" applyFill="1" applyBorder="1" applyAlignment="1">
      <alignment vertical="top" wrapText="1"/>
    </xf>
    <xf numFmtId="0" fontId="31" fillId="0" borderId="10" xfId="0" applyFont="1" applyFill="1" applyBorder="1" applyAlignment="1">
      <alignment vertical="top" wrapText="1"/>
    </xf>
    <xf numFmtId="0" fontId="17" fillId="35" borderId="10" xfId="0" applyFont="1" applyFill="1" applyBorder="1" applyAlignment="1">
      <alignment horizontal="center" vertical="top" wrapText="1"/>
    </xf>
    <xf numFmtId="188" fontId="17" fillId="35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8" fontId="21" fillId="33" borderId="10" xfId="0" applyNumberFormat="1" applyFont="1" applyFill="1" applyBorder="1" applyAlignment="1">
      <alignment wrapText="1"/>
    </xf>
    <xf numFmtId="0" fontId="23" fillId="34" borderId="10" xfId="0" applyFont="1" applyFill="1" applyBorder="1" applyAlignment="1">
      <alignment horizontal="left" vertical="center" wrapText="1"/>
    </xf>
    <xf numFmtId="0" fontId="23" fillId="34" borderId="11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1" fontId="24" fillId="33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left" vertical="top" wrapText="1"/>
    </xf>
    <xf numFmtId="188" fontId="32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4" fillId="36" borderId="10" xfId="0" applyFont="1" applyFill="1" applyBorder="1" applyAlignment="1">
      <alignment horizontal="center" vertical="top" wrapText="1"/>
    </xf>
    <xf numFmtId="0" fontId="17" fillId="37" borderId="10" xfId="0" applyFont="1" applyFill="1" applyBorder="1" applyAlignment="1">
      <alignment horizontal="center" vertical="top" wrapText="1"/>
    </xf>
    <xf numFmtId="188" fontId="17" fillId="37" borderId="10" xfId="0" applyNumberFormat="1" applyFont="1" applyFill="1" applyBorder="1" applyAlignment="1">
      <alignment horizontal="center" vertical="top" wrapText="1"/>
    </xf>
    <xf numFmtId="49" fontId="8" fillId="36" borderId="10" xfId="0" applyNumberFormat="1" applyFont="1" applyFill="1" applyBorder="1" applyAlignment="1">
      <alignment vertical="top" wrapText="1"/>
    </xf>
    <xf numFmtId="0" fontId="31" fillId="0" borderId="10" xfId="0" applyFont="1" applyFill="1" applyBorder="1" applyAlignment="1">
      <alignment horizontal="left" vertical="top"/>
    </xf>
    <xf numFmtId="0" fontId="78" fillId="38" borderId="10" xfId="0" applyFont="1" applyFill="1" applyBorder="1" applyAlignment="1">
      <alignment vertical="top" wrapText="1"/>
    </xf>
    <xf numFmtId="0" fontId="78" fillId="36" borderId="10" xfId="0" applyFont="1" applyFill="1" applyBorder="1" applyAlignment="1">
      <alignment vertical="top" wrapText="1"/>
    </xf>
    <xf numFmtId="0" fontId="79" fillId="38" borderId="10" xfId="0" applyFont="1" applyFill="1" applyBorder="1" applyAlignment="1">
      <alignment vertical="top" wrapText="1"/>
    </xf>
    <xf numFmtId="188" fontId="28" fillId="0" borderId="10" xfId="0" applyNumberFormat="1" applyFont="1" applyBorder="1" applyAlignment="1">
      <alignment horizontal="center" vertical="top"/>
    </xf>
    <xf numFmtId="0" fontId="31" fillId="0" borderId="10" xfId="0" applyFont="1" applyBorder="1" applyAlignment="1">
      <alignment horizontal="left" vertical="top"/>
    </xf>
    <xf numFmtId="0" fontId="0" fillId="39" borderId="10" xfId="0" applyFill="1" applyBorder="1" applyAlignment="1">
      <alignment/>
    </xf>
    <xf numFmtId="0" fontId="21" fillId="33" borderId="10" xfId="0" applyFont="1" applyFill="1" applyBorder="1" applyAlignment="1">
      <alignment horizontal="center" vertical="top"/>
    </xf>
    <xf numFmtId="0" fontId="21" fillId="33" borderId="10" xfId="0" applyFont="1" applyFill="1" applyBorder="1" applyAlignment="1">
      <alignment horizontal="center" vertical="top" wrapText="1"/>
    </xf>
    <xf numFmtId="0" fontId="35" fillId="39" borderId="10" xfId="0" applyFont="1" applyFill="1" applyBorder="1" applyAlignment="1">
      <alignment horizontal="center" vertical="top"/>
    </xf>
    <xf numFmtId="188" fontId="21" fillId="33" borderId="10" xfId="0" applyNumberFormat="1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top"/>
    </xf>
    <xf numFmtId="1" fontId="24" fillId="33" borderId="12" xfId="0" applyNumberFormat="1" applyFont="1" applyFill="1" applyBorder="1" applyAlignment="1">
      <alignment horizontal="center" vertical="top"/>
    </xf>
    <xf numFmtId="0" fontId="21" fillId="0" borderId="10" xfId="0" applyFont="1" applyBorder="1" applyAlignment="1">
      <alignment horizontal="left" vertical="top" wrapText="1"/>
    </xf>
    <xf numFmtId="0" fontId="21" fillId="34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8" fillId="36" borderId="10" xfId="0" applyFont="1" applyFill="1" applyBorder="1" applyAlignment="1">
      <alignment horizontal="left" vertical="top" wrapText="1"/>
    </xf>
    <xf numFmtId="0" fontId="8" fillId="36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31" fillId="0" borderId="10" xfId="0" applyFont="1" applyBorder="1" applyAlignment="1">
      <alignment vertical="top"/>
    </xf>
    <xf numFmtId="0" fontId="28" fillId="0" borderId="13" xfId="0" applyFont="1" applyFill="1" applyBorder="1" applyAlignment="1">
      <alignment horizontal="left" vertical="top" wrapText="1"/>
    </xf>
    <xf numFmtId="0" fontId="8" fillId="36" borderId="10" xfId="0" applyFont="1" applyFill="1" applyBorder="1" applyAlignment="1">
      <alignment horizontal="center" vertical="top"/>
    </xf>
    <xf numFmtId="1" fontId="8" fillId="36" borderId="10" xfId="0" applyNumberFormat="1" applyFont="1" applyFill="1" applyBorder="1" applyAlignment="1">
      <alignment horizontal="center" vertical="top"/>
    </xf>
    <xf numFmtId="188" fontId="8" fillId="36" borderId="10" xfId="0" applyNumberFormat="1" applyFont="1" applyFill="1" applyBorder="1" applyAlignment="1">
      <alignment horizontal="center" vertical="top"/>
    </xf>
    <xf numFmtId="0" fontId="8" fillId="36" borderId="10" xfId="0" applyFont="1" applyFill="1" applyBorder="1" applyAlignment="1">
      <alignment horizontal="left" vertical="top"/>
    </xf>
    <xf numFmtId="0" fontId="8" fillId="36" borderId="10" xfId="0" applyFont="1" applyFill="1" applyBorder="1" applyAlignment="1">
      <alignment horizontal="center" vertical="top" wrapText="1"/>
    </xf>
    <xf numFmtId="188" fontId="8" fillId="36" borderId="10" xfId="0" applyNumberFormat="1" applyFont="1" applyFill="1" applyBorder="1" applyAlignment="1">
      <alignment horizontal="center" vertical="top" wrapText="1"/>
    </xf>
    <xf numFmtId="0" fontId="8" fillId="36" borderId="0" xfId="0" applyFont="1" applyFill="1" applyAlignment="1">
      <alignment/>
    </xf>
    <xf numFmtId="1" fontId="23" fillId="0" borderId="10" xfId="0" applyNumberFormat="1" applyFont="1" applyFill="1" applyBorder="1" applyAlignment="1">
      <alignment horizontal="center" vertical="center" wrapText="1"/>
    </xf>
    <xf numFmtId="188" fontId="23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188" fontId="2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8" fillId="0" borderId="10" xfId="52" applyFont="1" applyFill="1" applyBorder="1" applyAlignment="1">
      <alignment horizontal="left" vertical="top" wrapText="1"/>
      <protection/>
    </xf>
    <xf numFmtId="0" fontId="31" fillId="0" borderId="0" xfId="0" applyFont="1" applyAlignment="1">
      <alignment wrapText="1"/>
    </xf>
    <xf numFmtId="0" fontId="31" fillId="0" borderId="10" xfId="0" applyFont="1" applyFill="1" applyBorder="1" applyAlignment="1">
      <alignment horizontal="left" vertical="top" wrapText="1"/>
    </xf>
    <xf numFmtId="0" fontId="31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188" fontId="9" fillId="39" borderId="10" xfId="0" applyNumberFormat="1" applyFont="1" applyFill="1" applyBorder="1" applyAlignment="1">
      <alignment horizontal="center" vertical="top"/>
    </xf>
    <xf numFmtId="0" fontId="9" fillId="39" borderId="10" xfId="0" applyFont="1" applyFill="1" applyBorder="1" applyAlignment="1">
      <alignment horizontal="center" vertical="top"/>
    </xf>
    <xf numFmtId="0" fontId="10" fillId="36" borderId="0" xfId="0" applyFont="1" applyFill="1" applyAlignment="1">
      <alignment/>
    </xf>
    <xf numFmtId="0" fontId="37" fillId="0" borderId="0" xfId="0" applyFont="1" applyAlignment="1">
      <alignment horizontal="right"/>
    </xf>
    <xf numFmtId="0" fontId="13" fillId="36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 wrapText="1"/>
    </xf>
    <xf numFmtId="1" fontId="14" fillId="0" borderId="10" xfId="0" applyNumberFormat="1" applyFont="1" applyBorder="1" applyAlignment="1">
      <alignment horizontal="center" vertical="top" wrapText="1"/>
    </xf>
    <xf numFmtId="0" fontId="38" fillId="33" borderId="10" xfId="0" applyFont="1" applyFill="1" applyBorder="1" applyAlignment="1">
      <alignment horizontal="center" vertical="top" wrapText="1"/>
    </xf>
    <xf numFmtId="188" fontId="38" fillId="33" borderId="10" xfId="0" applyNumberFormat="1" applyFont="1" applyFill="1" applyBorder="1" applyAlignment="1">
      <alignment horizontal="center" vertical="top" wrapText="1"/>
    </xf>
    <xf numFmtId="1" fontId="38" fillId="33" borderId="10" xfId="0" applyNumberFormat="1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 wrapText="1"/>
    </xf>
    <xf numFmtId="0" fontId="38" fillId="39" borderId="10" xfId="0" applyFont="1" applyFill="1" applyBorder="1" applyAlignment="1">
      <alignment horizontal="center" vertical="top" wrapText="1"/>
    </xf>
    <xf numFmtId="0" fontId="17" fillId="39" borderId="10" xfId="0" applyFont="1" applyFill="1" applyBorder="1" applyAlignment="1">
      <alignment horizontal="center" vertical="top" wrapText="1"/>
    </xf>
    <xf numFmtId="188" fontId="17" fillId="33" borderId="10" xfId="0" applyNumberFormat="1" applyFont="1" applyFill="1" applyBorder="1" applyAlignment="1">
      <alignment horizontal="center" vertical="top" wrapText="1"/>
    </xf>
    <xf numFmtId="1" fontId="17" fillId="33" borderId="10" xfId="0" applyNumberFormat="1" applyFont="1" applyFill="1" applyBorder="1" applyAlignment="1">
      <alignment horizontal="center" vertical="top" wrapText="1"/>
    </xf>
    <xf numFmtId="0" fontId="14" fillId="0" borderId="10" xfId="0" applyNumberFormat="1" applyFont="1" applyBorder="1" applyAlignment="1">
      <alignment horizontal="center" vertical="top" wrapText="1"/>
    </xf>
    <xf numFmtId="0" fontId="38" fillId="40" borderId="10" xfId="0" applyFont="1" applyFill="1" applyBorder="1" applyAlignment="1">
      <alignment horizontal="center" vertical="top" wrapText="1"/>
    </xf>
    <xf numFmtId="188" fontId="39" fillId="40" borderId="10" xfId="0" applyNumberFormat="1" applyFont="1" applyFill="1" applyBorder="1" applyAlignment="1">
      <alignment horizontal="center" vertical="top" wrapText="1"/>
    </xf>
    <xf numFmtId="188" fontId="38" fillId="40" borderId="10" xfId="0" applyNumberFormat="1" applyFont="1" applyFill="1" applyBorder="1" applyAlignment="1">
      <alignment horizontal="center" vertical="top" wrapText="1"/>
    </xf>
    <xf numFmtId="0" fontId="14" fillId="36" borderId="0" xfId="0" applyFont="1" applyFill="1" applyAlignment="1">
      <alignment horizontal="center"/>
    </xf>
    <xf numFmtId="0" fontId="16" fillId="36" borderId="0" xfId="0" applyFont="1" applyFill="1" applyAlignment="1">
      <alignment horizontal="center"/>
    </xf>
    <xf numFmtId="0" fontId="16" fillId="36" borderId="0" xfId="0" applyFont="1" applyFill="1" applyAlignment="1">
      <alignment/>
    </xf>
    <xf numFmtId="0" fontId="18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vertical="top" wrapText="1"/>
    </xf>
    <xf numFmtId="0" fontId="38" fillId="0" borderId="10" xfId="0" applyFont="1" applyFill="1" applyBorder="1" applyAlignment="1">
      <alignment vertical="top" wrapText="1"/>
    </xf>
    <xf numFmtId="2" fontId="17" fillId="33" borderId="10" xfId="0" applyNumberFormat="1" applyFont="1" applyFill="1" applyBorder="1" applyAlignment="1">
      <alignment horizontal="center" vertical="top" wrapText="1"/>
    </xf>
    <xf numFmtId="0" fontId="17" fillId="40" borderId="10" xfId="0" applyFont="1" applyFill="1" applyBorder="1" applyAlignment="1">
      <alignment horizontal="center" vertical="top" wrapText="1"/>
    </xf>
    <xf numFmtId="0" fontId="38" fillId="41" borderId="10" xfId="0" applyFont="1" applyFill="1" applyBorder="1" applyAlignment="1">
      <alignment horizontal="center" vertical="top" wrapText="1"/>
    </xf>
    <xf numFmtId="1" fontId="38" fillId="40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/>
    </xf>
    <xf numFmtId="1" fontId="32" fillId="0" borderId="10" xfId="0" applyNumberFormat="1" applyFont="1" applyBorder="1" applyAlignment="1">
      <alignment horizontal="center" vertical="center"/>
    </xf>
    <xf numFmtId="188" fontId="32" fillId="34" borderId="12" xfId="0" applyNumberFormat="1" applyFont="1" applyFill="1" applyBorder="1" applyAlignment="1">
      <alignment horizontal="center" vertical="center"/>
    </xf>
    <xf numFmtId="188" fontId="32" fillId="0" borderId="10" xfId="0" applyNumberFormat="1" applyFon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32" fillId="0" borderId="10" xfId="0" applyNumberFormat="1" applyFont="1" applyFill="1" applyBorder="1" applyAlignment="1">
      <alignment horizontal="center" vertical="center"/>
    </xf>
    <xf numFmtId="1" fontId="40" fillId="33" borderId="10" xfId="0" applyNumberFormat="1" applyFont="1" applyFill="1" applyBorder="1" applyAlignment="1">
      <alignment horizontal="center" vertical="center"/>
    </xf>
    <xf numFmtId="188" fontId="40" fillId="33" borderId="12" xfId="0" applyNumberFormat="1" applyFont="1" applyFill="1" applyBorder="1" applyAlignment="1">
      <alignment horizontal="center" vertical="center"/>
    </xf>
    <xf numFmtId="1" fontId="40" fillId="33" borderId="12" xfId="0" applyNumberFormat="1" applyFont="1" applyFill="1" applyBorder="1" applyAlignment="1">
      <alignment horizontal="center" vertical="center"/>
    </xf>
    <xf numFmtId="188" fontId="40" fillId="33" borderId="10" xfId="0" applyNumberFormat="1" applyFont="1" applyFill="1" applyBorder="1" applyAlignment="1">
      <alignment horizontal="center" vertical="center"/>
    </xf>
    <xf numFmtId="188" fontId="41" fillId="33" borderId="10" xfId="0" applyNumberFormat="1" applyFont="1" applyFill="1" applyBorder="1" applyAlignment="1">
      <alignment horizontal="center" vertical="center"/>
    </xf>
    <xf numFmtId="1" fontId="41" fillId="33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top" wrapText="1"/>
    </xf>
    <xf numFmtId="1" fontId="23" fillId="0" borderId="10" xfId="0" applyNumberFormat="1" applyFont="1" applyBorder="1" applyAlignment="1">
      <alignment horizontal="center" vertical="center" wrapText="1"/>
    </xf>
    <xf numFmtId="188" fontId="23" fillId="0" borderId="10" xfId="0" applyNumberFormat="1" applyFont="1" applyBorder="1" applyAlignment="1">
      <alignment horizontal="center" vertical="center" wrapText="1"/>
    </xf>
    <xf numFmtId="188" fontId="21" fillId="0" borderId="10" xfId="0" applyNumberFormat="1" applyFont="1" applyBorder="1" applyAlignment="1">
      <alignment horizontal="center" vertical="center" wrapText="1"/>
    </xf>
    <xf numFmtId="1" fontId="20" fillId="33" borderId="10" xfId="0" applyNumberFormat="1" applyFont="1" applyFill="1" applyBorder="1" applyAlignment="1">
      <alignment horizontal="center" vertical="center"/>
    </xf>
    <xf numFmtId="188" fontId="20" fillId="33" borderId="10" xfId="0" applyNumberFormat="1" applyFont="1" applyFill="1" applyBorder="1" applyAlignment="1">
      <alignment horizontal="center" wrapText="1"/>
    </xf>
    <xf numFmtId="188" fontId="20" fillId="33" borderId="10" xfId="0" applyNumberFormat="1" applyFont="1" applyFill="1" applyBorder="1" applyAlignment="1">
      <alignment horizontal="center"/>
    </xf>
    <xf numFmtId="188" fontId="24" fillId="33" borderId="10" xfId="0" applyNumberFormat="1" applyFont="1" applyFill="1" applyBorder="1" applyAlignment="1">
      <alignment horizontal="center" wrapText="1"/>
    </xf>
    <xf numFmtId="1" fontId="20" fillId="33" borderId="10" xfId="0" applyNumberFormat="1" applyFont="1" applyFill="1" applyBorder="1" applyAlignment="1">
      <alignment horizontal="center"/>
    </xf>
    <xf numFmtId="188" fontId="20" fillId="33" borderId="10" xfId="0" applyNumberFormat="1" applyFont="1" applyFill="1" applyBorder="1" applyAlignment="1">
      <alignment horizontal="center" vertical="center" wrapText="1"/>
    </xf>
    <xf numFmtId="1" fontId="20" fillId="33" borderId="12" xfId="0" applyNumberFormat="1" applyFont="1" applyFill="1" applyBorder="1" applyAlignment="1">
      <alignment horizontal="center"/>
    </xf>
    <xf numFmtId="1" fontId="20" fillId="39" borderId="10" xfId="0" applyNumberFormat="1" applyFont="1" applyFill="1" applyBorder="1" applyAlignment="1">
      <alignment horizontal="center" vertical="center" wrapText="1"/>
    </xf>
    <xf numFmtId="188" fontId="20" fillId="39" borderId="10" xfId="0" applyNumberFormat="1" applyFont="1" applyFill="1" applyBorder="1" applyAlignment="1">
      <alignment horizontal="center" vertical="center" wrapText="1"/>
    </xf>
    <xf numFmtId="1" fontId="24" fillId="39" borderId="10" xfId="0" applyNumberFormat="1" applyFont="1" applyFill="1" applyBorder="1" applyAlignment="1">
      <alignment horizontal="center" vertical="center" wrapText="1"/>
    </xf>
    <xf numFmtId="188" fontId="24" fillId="39" borderId="10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88" fontId="6" fillId="33" borderId="11" xfId="0" applyNumberFormat="1" applyFont="1" applyFill="1" applyBorder="1" applyAlignment="1">
      <alignment horizontal="center" vertical="center" wrapText="1"/>
    </xf>
    <xf numFmtId="188" fontId="6" fillId="33" borderId="15" xfId="0" applyNumberFormat="1" applyFont="1" applyFill="1" applyBorder="1" applyAlignment="1">
      <alignment horizontal="center" vertical="center" wrapText="1"/>
    </xf>
    <xf numFmtId="188" fontId="6" fillId="33" borderId="16" xfId="0" applyNumberFormat="1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left"/>
    </xf>
    <xf numFmtId="0" fontId="24" fillId="33" borderId="12" xfId="0" applyFont="1" applyFill="1" applyBorder="1" applyAlignment="1">
      <alignment horizontal="left"/>
    </xf>
    <xf numFmtId="0" fontId="24" fillId="33" borderId="13" xfId="0" applyFont="1" applyFill="1" applyBorder="1" applyAlignment="1">
      <alignment horizontal="center" vertical="top"/>
    </xf>
    <xf numFmtId="0" fontId="24" fillId="33" borderId="12" xfId="0" applyFont="1" applyFill="1" applyBorder="1" applyAlignment="1">
      <alignment horizontal="center" vertical="top"/>
    </xf>
    <xf numFmtId="0" fontId="22" fillId="34" borderId="13" xfId="0" applyFont="1" applyFill="1" applyBorder="1" applyAlignment="1">
      <alignment horizontal="center" vertical="top"/>
    </xf>
    <xf numFmtId="0" fontId="22" fillId="34" borderId="14" xfId="0" applyFont="1" applyFill="1" applyBorder="1" applyAlignment="1">
      <alignment horizontal="center" vertical="top"/>
    </xf>
    <xf numFmtId="0" fontId="22" fillId="34" borderId="12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188" fontId="20" fillId="0" borderId="21" xfId="0" applyNumberFormat="1" applyFont="1" applyBorder="1" applyAlignment="1">
      <alignment horizontal="center" wrapText="1"/>
    </xf>
    <xf numFmtId="0" fontId="9" fillId="37" borderId="13" xfId="0" applyFont="1" applyFill="1" applyBorder="1" applyAlignment="1">
      <alignment horizontal="left" vertical="top" wrapText="1"/>
    </xf>
    <xf numFmtId="0" fontId="27" fillId="37" borderId="12" xfId="0" applyFont="1" applyFill="1" applyBorder="1" applyAlignment="1">
      <alignment vertical="top" wrapText="1"/>
    </xf>
    <xf numFmtId="0" fontId="17" fillId="37" borderId="10" xfId="0" applyFont="1" applyFill="1" applyBorder="1" applyAlignment="1">
      <alignment vertical="top" wrapText="1"/>
    </xf>
    <xf numFmtId="0" fontId="27" fillId="37" borderId="10" xfId="0" applyFont="1" applyFill="1" applyBorder="1" applyAlignment="1">
      <alignment vertical="top" wrapText="1"/>
    </xf>
    <xf numFmtId="0" fontId="17" fillId="35" borderId="13" xfId="0" applyFont="1" applyFill="1" applyBorder="1" applyAlignment="1">
      <alignment horizontal="center" vertical="top" wrapText="1"/>
    </xf>
    <xf numFmtId="0" fontId="27" fillId="35" borderId="12" xfId="0" applyFont="1" applyFill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2" fillId="0" borderId="21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9" fillId="33" borderId="13" xfId="0" applyFont="1" applyFill="1" applyBorder="1" applyAlignment="1">
      <alignment horizontal="center" vertical="top" wrapText="1"/>
    </xf>
    <xf numFmtId="0" fontId="29" fillId="33" borderId="12" xfId="0" applyFont="1" applyFill="1" applyBorder="1" applyAlignment="1">
      <alignment horizontal="center" vertical="top" wrapText="1"/>
    </xf>
    <xf numFmtId="0" fontId="29" fillId="39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6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top" wrapText="1"/>
    </xf>
    <xf numFmtId="188" fontId="24" fillId="0" borderId="21" xfId="0" applyNumberFormat="1" applyFont="1" applyBorder="1" applyAlignment="1">
      <alignment horizontal="center" vertical="center" wrapText="1"/>
    </xf>
    <xf numFmtId="188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top"/>
    </xf>
    <xf numFmtId="0" fontId="9" fillId="33" borderId="12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V26"/>
  <sheetViews>
    <sheetView zoomScalePageLayoutView="0" workbookViewId="0" topLeftCell="A1">
      <selection activeCell="W9" sqref="W9"/>
    </sheetView>
  </sheetViews>
  <sheetFormatPr defaultColWidth="9.140625" defaultRowHeight="12.75"/>
  <cols>
    <col min="1" max="1" width="4.57421875" style="0" customWidth="1"/>
    <col min="2" max="2" width="20.421875" style="0" customWidth="1"/>
    <col min="3" max="3" width="8.140625" style="0" customWidth="1"/>
    <col min="4" max="4" width="5.7109375" style="0" customWidth="1"/>
    <col min="5" max="5" width="5.57421875" style="0" customWidth="1"/>
    <col min="6" max="6" width="5.8515625" style="0" customWidth="1"/>
    <col min="7" max="7" width="5.28125" style="0" customWidth="1"/>
    <col min="8" max="8" width="6.421875" style="0" customWidth="1"/>
    <col min="9" max="9" width="6.00390625" style="0" customWidth="1"/>
    <col min="10" max="14" width="6.28125" style="0" customWidth="1"/>
    <col min="15" max="15" width="5.8515625" style="0" customWidth="1"/>
    <col min="16" max="16" width="4.57421875" style="0" customWidth="1"/>
    <col min="17" max="17" width="5.8515625" style="0" customWidth="1"/>
    <col min="18" max="18" width="4.57421875" style="0" customWidth="1"/>
    <col min="19" max="19" width="5.8515625" style="0" customWidth="1"/>
    <col min="20" max="20" width="4.57421875" style="0" customWidth="1"/>
    <col min="21" max="21" width="5.8515625" style="0" customWidth="1"/>
    <col min="22" max="22" width="4.57421875" style="0" customWidth="1"/>
  </cols>
  <sheetData>
    <row r="1" spans="1:22" ht="28.5" customHeight="1">
      <c r="A1" s="226" t="s">
        <v>329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</row>
    <row r="2" spans="1:22" ht="13.5">
      <c r="A2" s="213" t="s">
        <v>76</v>
      </c>
      <c r="B2" s="203" t="s">
        <v>314</v>
      </c>
      <c r="C2" s="203" t="s">
        <v>1</v>
      </c>
      <c r="D2" s="210" t="s">
        <v>2</v>
      </c>
      <c r="E2" s="211"/>
      <c r="F2" s="211"/>
      <c r="G2" s="212"/>
      <c r="H2" s="203" t="s">
        <v>313</v>
      </c>
      <c r="I2" s="206" t="s">
        <v>4</v>
      </c>
      <c r="J2" s="207"/>
      <c r="K2" s="210" t="s">
        <v>7</v>
      </c>
      <c r="L2" s="211"/>
      <c r="M2" s="211"/>
      <c r="N2" s="212"/>
      <c r="O2" s="206" t="s">
        <v>6</v>
      </c>
      <c r="P2" s="207"/>
      <c r="Q2" s="210" t="s">
        <v>7</v>
      </c>
      <c r="R2" s="211"/>
      <c r="S2" s="211"/>
      <c r="T2" s="212"/>
      <c r="U2" s="206" t="s">
        <v>312</v>
      </c>
      <c r="V2" s="207"/>
    </row>
    <row r="3" spans="1:22" ht="13.5">
      <c r="A3" s="214"/>
      <c r="B3" s="204"/>
      <c r="C3" s="204"/>
      <c r="D3" s="210" t="s">
        <v>10</v>
      </c>
      <c r="E3" s="212"/>
      <c r="F3" s="210" t="s">
        <v>11</v>
      </c>
      <c r="G3" s="212"/>
      <c r="H3" s="204"/>
      <c r="I3" s="208"/>
      <c r="J3" s="209"/>
      <c r="K3" s="210" t="s">
        <v>10</v>
      </c>
      <c r="L3" s="212"/>
      <c r="M3" s="210" t="s">
        <v>11</v>
      </c>
      <c r="N3" s="212"/>
      <c r="O3" s="208"/>
      <c r="P3" s="209"/>
      <c r="Q3" s="210" t="s">
        <v>10</v>
      </c>
      <c r="R3" s="212"/>
      <c r="S3" s="210" t="s">
        <v>11</v>
      </c>
      <c r="T3" s="212"/>
      <c r="U3" s="208"/>
      <c r="V3" s="209"/>
    </row>
    <row r="4" spans="1:22" ht="27">
      <c r="A4" s="215"/>
      <c r="B4" s="205"/>
      <c r="C4" s="205"/>
      <c r="D4" s="65" t="s">
        <v>13</v>
      </c>
      <c r="E4" s="65" t="s">
        <v>14</v>
      </c>
      <c r="F4" s="65" t="s">
        <v>13</v>
      </c>
      <c r="G4" s="65" t="s">
        <v>14</v>
      </c>
      <c r="H4" s="205"/>
      <c r="I4" s="65" t="s">
        <v>13</v>
      </c>
      <c r="J4" s="65" t="s">
        <v>14</v>
      </c>
      <c r="K4" s="65" t="s">
        <v>13</v>
      </c>
      <c r="L4" s="65" t="s">
        <v>14</v>
      </c>
      <c r="M4" s="65" t="s">
        <v>13</v>
      </c>
      <c r="N4" s="65" t="s">
        <v>14</v>
      </c>
      <c r="O4" s="65" t="s">
        <v>13</v>
      </c>
      <c r="P4" s="65" t="s">
        <v>14</v>
      </c>
      <c r="Q4" s="65" t="s">
        <v>13</v>
      </c>
      <c r="R4" s="65" t="s">
        <v>14</v>
      </c>
      <c r="S4" s="65" t="s">
        <v>13</v>
      </c>
      <c r="T4" s="65" t="s">
        <v>14</v>
      </c>
      <c r="U4" s="65" t="s">
        <v>13</v>
      </c>
      <c r="V4" s="65" t="s">
        <v>14</v>
      </c>
    </row>
    <row r="5" spans="1:22" ht="16.5" customHeight="1">
      <c r="A5" s="84" t="s">
        <v>112</v>
      </c>
      <c r="B5" s="223" t="s">
        <v>133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5"/>
    </row>
    <row r="6" spans="1:22" ht="18" customHeight="1">
      <c r="A6" s="103" t="s">
        <v>134</v>
      </c>
      <c r="B6" s="109" t="s">
        <v>285</v>
      </c>
      <c r="C6" s="186">
        <v>479</v>
      </c>
      <c r="D6" s="186">
        <v>4</v>
      </c>
      <c r="E6" s="187">
        <v>0.8350730688935281</v>
      </c>
      <c r="F6" s="186">
        <v>19</v>
      </c>
      <c r="G6" s="187">
        <v>3.966597077244259</v>
      </c>
      <c r="H6" s="186">
        <v>456</v>
      </c>
      <c r="I6" s="186">
        <v>447</v>
      </c>
      <c r="J6" s="187">
        <v>98.02631578947368</v>
      </c>
      <c r="K6" s="186">
        <v>264</v>
      </c>
      <c r="L6" s="187">
        <v>59.06040268456376</v>
      </c>
      <c r="M6" s="186">
        <v>183</v>
      </c>
      <c r="N6" s="188">
        <v>40.939597315436245</v>
      </c>
      <c r="O6" s="186">
        <v>9</v>
      </c>
      <c r="P6" s="187">
        <v>1.9736842105263157</v>
      </c>
      <c r="Q6" s="186">
        <v>9</v>
      </c>
      <c r="R6" s="187">
        <v>1.9736842105263157</v>
      </c>
      <c r="S6" s="186"/>
      <c r="T6" s="187"/>
      <c r="U6" s="107">
        <v>153</v>
      </c>
      <c r="V6" s="107"/>
    </row>
    <row r="7" spans="1:22" ht="18" customHeight="1">
      <c r="A7" s="103" t="s">
        <v>135</v>
      </c>
      <c r="B7" s="109" t="s">
        <v>286</v>
      </c>
      <c r="C7" s="186">
        <v>368</v>
      </c>
      <c r="D7" s="186">
        <v>3</v>
      </c>
      <c r="E7" s="187">
        <v>0.8152173913043478</v>
      </c>
      <c r="F7" s="186">
        <v>15</v>
      </c>
      <c r="G7" s="187">
        <v>4.076086956521739</v>
      </c>
      <c r="H7" s="186">
        <v>350</v>
      </c>
      <c r="I7" s="186">
        <v>338</v>
      </c>
      <c r="J7" s="187">
        <v>96.57142857142857</v>
      </c>
      <c r="K7" s="186">
        <v>154</v>
      </c>
      <c r="L7" s="187">
        <v>45.562130177514796</v>
      </c>
      <c r="M7" s="186">
        <v>184</v>
      </c>
      <c r="N7" s="188">
        <v>54.437869822485204</v>
      </c>
      <c r="O7" s="186">
        <v>12</v>
      </c>
      <c r="P7" s="187">
        <v>3.428571428571429</v>
      </c>
      <c r="Q7" s="186">
        <v>6</v>
      </c>
      <c r="R7" s="187">
        <v>1.7142857142857144</v>
      </c>
      <c r="S7" s="186">
        <v>6</v>
      </c>
      <c r="T7" s="187">
        <v>1.7142857142857144</v>
      </c>
      <c r="U7" s="107">
        <v>44</v>
      </c>
      <c r="V7" s="107"/>
    </row>
    <row r="8" spans="1:22" ht="18" customHeight="1">
      <c r="A8" s="103" t="s">
        <v>136</v>
      </c>
      <c r="B8" s="109" t="s">
        <v>287</v>
      </c>
      <c r="C8" s="186">
        <v>35</v>
      </c>
      <c r="D8" s="186">
        <v>1</v>
      </c>
      <c r="E8" s="187">
        <v>2.857142857142857</v>
      </c>
      <c r="F8" s="186">
        <v>1</v>
      </c>
      <c r="G8" s="187">
        <v>2.857142857142857</v>
      </c>
      <c r="H8" s="186">
        <v>33</v>
      </c>
      <c r="I8" s="186">
        <v>33</v>
      </c>
      <c r="J8" s="187">
        <v>100</v>
      </c>
      <c r="K8" s="186">
        <v>17</v>
      </c>
      <c r="L8" s="187">
        <v>51.515151515151516</v>
      </c>
      <c r="M8" s="186">
        <v>16</v>
      </c>
      <c r="N8" s="188">
        <v>48.484848484848484</v>
      </c>
      <c r="O8" s="186"/>
      <c r="P8" s="187"/>
      <c r="Q8" s="186"/>
      <c r="R8" s="187"/>
      <c r="S8" s="186"/>
      <c r="T8" s="187"/>
      <c r="U8" s="107">
        <v>41</v>
      </c>
      <c r="V8" s="107"/>
    </row>
    <row r="9" spans="1:22" ht="18" customHeight="1">
      <c r="A9" s="103" t="s">
        <v>137</v>
      </c>
      <c r="B9" s="109" t="s">
        <v>288</v>
      </c>
      <c r="C9" s="186">
        <v>17</v>
      </c>
      <c r="D9" s="186"/>
      <c r="E9" s="187"/>
      <c r="F9" s="186"/>
      <c r="G9" s="187"/>
      <c r="H9" s="186">
        <v>17</v>
      </c>
      <c r="I9" s="186">
        <v>17</v>
      </c>
      <c r="J9" s="187">
        <v>100</v>
      </c>
      <c r="K9" s="186">
        <v>9</v>
      </c>
      <c r="L9" s="187">
        <v>52.94117647058824</v>
      </c>
      <c r="M9" s="186">
        <v>8</v>
      </c>
      <c r="N9" s="188">
        <v>47.05882352941176</v>
      </c>
      <c r="O9" s="186"/>
      <c r="P9" s="187"/>
      <c r="Q9" s="186"/>
      <c r="R9" s="187"/>
      <c r="S9" s="186"/>
      <c r="T9" s="187"/>
      <c r="U9" s="107">
        <v>0</v>
      </c>
      <c r="V9" s="107"/>
    </row>
    <row r="10" spans="1:22" ht="18" customHeight="1">
      <c r="A10" s="103" t="s">
        <v>138</v>
      </c>
      <c r="B10" s="110" t="s">
        <v>289</v>
      </c>
      <c r="C10" s="186">
        <v>53</v>
      </c>
      <c r="D10" s="186"/>
      <c r="E10" s="187"/>
      <c r="F10" s="186">
        <v>3</v>
      </c>
      <c r="G10" s="187">
        <v>5.660377358490567</v>
      </c>
      <c r="H10" s="186">
        <v>50</v>
      </c>
      <c r="I10" s="186">
        <v>50</v>
      </c>
      <c r="J10" s="187">
        <v>100</v>
      </c>
      <c r="K10" s="186">
        <v>18</v>
      </c>
      <c r="L10" s="187">
        <v>36</v>
      </c>
      <c r="M10" s="186">
        <v>32</v>
      </c>
      <c r="N10" s="188">
        <v>64</v>
      </c>
      <c r="O10" s="186"/>
      <c r="P10" s="187"/>
      <c r="Q10" s="186"/>
      <c r="R10" s="187"/>
      <c r="S10" s="186"/>
      <c r="T10" s="187"/>
      <c r="U10" s="107">
        <v>40</v>
      </c>
      <c r="V10" s="107"/>
    </row>
    <row r="11" spans="1:22" ht="16.5">
      <c r="A11" s="218" t="s">
        <v>139</v>
      </c>
      <c r="B11" s="219"/>
      <c r="C11" s="189">
        <v>952</v>
      </c>
      <c r="D11" s="189">
        <v>8</v>
      </c>
      <c r="E11" s="190">
        <v>0.8403361344537815</v>
      </c>
      <c r="F11" s="189">
        <v>38</v>
      </c>
      <c r="G11" s="190">
        <v>3.9915966386554618</v>
      </c>
      <c r="H11" s="189">
        <v>906</v>
      </c>
      <c r="I11" s="189">
        <v>885</v>
      </c>
      <c r="J11" s="190">
        <v>97.68211920529801</v>
      </c>
      <c r="K11" s="189">
        <v>462</v>
      </c>
      <c r="L11" s="191">
        <v>52.20338983050847</v>
      </c>
      <c r="M11" s="189">
        <v>423</v>
      </c>
      <c r="N11" s="192">
        <v>47.79661016949153</v>
      </c>
      <c r="O11" s="189">
        <v>21</v>
      </c>
      <c r="P11" s="192">
        <v>2.3178807947019866</v>
      </c>
      <c r="Q11" s="189">
        <v>15</v>
      </c>
      <c r="R11" s="190">
        <v>1.6556291390728477</v>
      </c>
      <c r="S11" s="189">
        <v>6</v>
      </c>
      <c r="T11" s="190">
        <v>0.6622516556291391</v>
      </c>
      <c r="U11" s="105">
        <v>278</v>
      </c>
      <c r="V11" s="105"/>
    </row>
    <row r="12" spans="1:22" ht="16.5">
      <c r="A12" s="106" t="s">
        <v>114</v>
      </c>
      <c r="B12" s="200" t="s">
        <v>140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2"/>
    </row>
    <row r="13" spans="1:22" s="91" customFormat="1" ht="20.25" customHeight="1">
      <c r="A13" s="103" t="s">
        <v>141</v>
      </c>
      <c r="B13" s="111" t="s">
        <v>287</v>
      </c>
      <c r="C13" s="124">
        <v>4181</v>
      </c>
      <c r="D13" s="124">
        <v>56</v>
      </c>
      <c r="E13" s="125">
        <v>1.3393924898349678</v>
      </c>
      <c r="F13" s="124">
        <v>104</v>
      </c>
      <c r="G13" s="125">
        <v>2.4874431954077973</v>
      </c>
      <c r="H13" s="124">
        <v>4021</v>
      </c>
      <c r="I13" s="124">
        <v>3965</v>
      </c>
      <c r="J13" s="125">
        <v>98.60731161402636</v>
      </c>
      <c r="K13" s="124">
        <v>1426</v>
      </c>
      <c r="L13" s="125">
        <v>35.96469104665826</v>
      </c>
      <c r="M13" s="124">
        <v>2539</v>
      </c>
      <c r="N13" s="125">
        <v>64.03530895334174</v>
      </c>
      <c r="O13" s="126">
        <v>56</v>
      </c>
      <c r="P13" s="125">
        <v>1.3926883859736383</v>
      </c>
      <c r="Q13" s="124">
        <v>51</v>
      </c>
      <c r="R13" s="125">
        <v>1.2683412086545636</v>
      </c>
      <c r="S13" s="124">
        <v>5</v>
      </c>
      <c r="T13" s="125">
        <v>0.12434717731907485</v>
      </c>
      <c r="U13" s="107">
        <v>644</v>
      </c>
      <c r="V13" s="107"/>
    </row>
    <row r="14" spans="1:22" s="91" customFormat="1" ht="20.25" customHeight="1">
      <c r="A14" s="103" t="s">
        <v>142</v>
      </c>
      <c r="B14" s="111" t="s">
        <v>288</v>
      </c>
      <c r="C14" s="124">
        <v>2731</v>
      </c>
      <c r="D14" s="124">
        <v>33</v>
      </c>
      <c r="E14" s="125">
        <v>1.2083485902599782</v>
      </c>
      <c r="F14" s="124">
        <v>97</v>
      </c>
      <c r="G14" s="125">
        <v>3.55181252288539</v>
      </c>
      <c r="H14" s="124">
        <v>2601</v>
      </c>
      <c r="I14" s="124">
        <v>2536</v>
      </c>
      <c r="J14" s="125">
        <v>97.50096116878125</v>
      </c>
      <c r="K14" s="124">
        <v>1073</v>
      </c>
      <c r="L14" s="125">
        <v>42.31072555205047</v>
      </c>
      <c r="M14" s="124">
        <v>1463</v>
      </c>
      <c r="N14" s="125">
        <v>57.68927444794952</v>
      </c>
      <c r="O14" s="126">
        <v>65</v>
      </c>
      <c r="P14" s="125">
        <v>2.4990388312187624</v>
      </c>
      <c r="Q14" s="124">
        <v>58</v>
      </c>
      <c r="R14" s="125">
        <v>2.229911572472126</v>
      </c>
      <c r="S14" s="124">
        <v>7</v>
      </c>
      <c r="T14" s="125">
        <v>0.2691272587466359</v>
      </c>
      <c r="U14" s="107">
        <v>593</v>
      </c>
      <c r="V14" s="107"/>
    </row>
    <row r="15" spans="1:22" s="91" customFormat="1" ht="20.25" customHeight="1">
      <c r="A15" s="103" t="s">
        <v>143</v>
      </c>
      <c r="B15" s="111" t="s">
        <v>289</v>
      </c>
      <c r="C15" s="124">
        <v>477</v>
      </c>
      <c r="D15" s="124">
        <v>10</v>
      </c>
      <c r="E15" s="125">
        <v>2.0964360587002098</v>
      </c>
      <c r="F15" s="124">
        <v>20</v>
      </c>
      <c r="G15" s="125">
        <v>4.1928721174004195</v>
      </c>
      <c r="H15" s="124">
        <v>447</v>
      </c>
      <c r="I15" s="124">
        <v>446</v>
      </c>
      <c r="J15" s="125">
        <v>99.77628635346755</v>
      </c>
      <c r="K15" s="124">
        <v>202</v>
      </c>
      <c r="L15" s="125">
        <v>45.2914798206278</v>
      </c>
      <c r="M15" s="124">
        <v>244</v>
      </c>
      <c r="N15" s="125">
        <v>54.7085201793722</v>
      </c>
      <c r="O15" s="126">
        <v>1</v>
      </c>
      <c r="P15" s="125">
        <v>0.22371364653243847</v>
      </c>
      <c r="Q15" s="124"/>
      <c r="R15" s="125"/>
      <c r="S15" s="124">
        <v>1</v>
      </c>
      <c r="T15" s="125">
        <v>0.22371364653243847</v>
      </c>
      <c r="U15" s="107">
        <v>130</v>
      </c>
      <c r="V15" s="107"/>
    </row>
    <row r="16" spans="1:22" s="91" customFormat="1" ht="20.25" customHeight="1">
      <c r="A16" s="103" t="s">
        <v>144</v>
      </c>
      <c r="B16" s="109" t="s">
        <v>286</v>
      </c>
      <c r="C16" s="124">
        <v>5</v>
      </c>
      <c r="D16" s="124"/>
      <c r="E16" s="125"/>
      <c r="F16" s="124">
        <v>1</v>
      </c>
      <c r="G16" s="125">
        <v>20</v>
      </c>
      <c r="H16" s="124">
        <v>4</v>
      </c>
      <c r="I16" s="124">
        <v>4</v>
      </c>
      <c r="J16" s="125">
        <v>100</v>
      </c>
      <c r="K16" s="124">
        <v>2</v>
      </c>
      <c r="L16" s="125">
        <v>50</v>
      </c>
      <c r="M16" s="124">
        <v>2</v>
      </c>
      <c r="N16" s="125">
        <v>50</v>
      </c>
      <c r="O16" s="126"/>
      <c r="P16" s="125"/>
      <c r="Q16" s="124"/>
      <c r="R16" s="125"/>
      <c r="S16" s="124"/>
      <c r="T16" s="125"/>
      <c r="U16" s="107">
        <v>0</v>
      </c>
      <c r="V16" s="107"/>
    </row>
    <row r="17" spans="1:22" ht="16.5">
      <c r="A17" s="218" t="s">
        <v>145</v>
      </c>
      <c r="B17" s="219"/>
      <c r="C17" s="193">
        <v>7394</v>
      </c>
      <c r="D17" s="193">
        <v>99</v>
      </c>
      <c r="E17" s="190">
        <v>1.3389234514471193</v>
      </c>
      <c r="F17" s="193">
        <v>222</v>
      </c>
      <c r="G17" s="194">
        <v>3.0024344062753583</v>
      </c>
      <c r="H17" s="193">
        <v>7073</v>
      </c>
      <c r="I17" s="193">
        <v>6951</v>
      </c>
      <c r="J17" s="190">
        <v>98.27513077901881</v>
      </c>
      <c r="K17" s="193">
        <v>2703</v>
      </c>
      <c r="L17" s="190">
        <v>38.88649115235218</v>
      </c>
      <c r="M17" s="193">
        <v>4248</v>
      </c>
      <c r="N17" s="190">
        <v>61.11350884764782</v>
      </c>
      <c r="O17" s="193">
        <v>122</v>
      </c>
      <c r="P17" s="190">
        <v>1.7248692209811962</v>
      </c>
      <c r="Q17" s="193">
        <v>109</v>
      </c>
      <c r="R17" s="190">
        <v>1.541071681040577</v>
      </c>
      <c r="S17" s="193">
        <v>13</v>
      </c>
      <c r="T17" s="190">
        <v>0.18379753994061926</v>
      </c>
      <c r="U17" s="88">
        <v>1367</v>
      </c>
      <c r="V17" s="105"/>
    </row>
    <row r="18" spans="1:22" ht="16.5">
      <c r="A18" s="218" t="s">
        <v>146</v>
      </c>
      <c r="B18" s="219"/>
      <c r="C18" s="195">
        <v>8346</v>
      </c>
      <c r="D18" s="195">
        <v>107</v>
      </c>
      <c r="E18" s="190">
        <v>1.282051282051282</v>
      </c>
      <c r="F18" s="195">
        <v>260</v>
      </c>
      <c r="G18" s="194">
        <v>3.115264797507788</v>
      </c>
      <c r="H18" s="195">
        <v>7979</v>
      </c>
      <c r="I18" s="195">
        <v>7836</v>
      </c>
      <c r="J18" s="190">
        <v>98.2077954630906</v>
      </c>
      <c r="K18" s="195">
        <v>3165</v>
      </c>
      <c r="L18" s="190">
        <v>40.39050535987749</v>
      </c>
      <c r="M18" s="195">
        <v>4671</v>
      </c>
      <c r="N18" s="190">
        <v>59.609494640122506</v>
      </c>
      <c r="O18" s="195">
        <v>143</v>
      </c>
      <c r="P18" s="190">
        <v>1.792204536909387</v>
      </c>
      <c r="Q18" s="195">
        <v>124</v>
      </c>
      <c r="R18" s="190">
        <v>1.5540794585787694</v>
      </c>
      <c r="S18" s="195">
        <v>19</v>
      </c>
      <c r="T18" s="190">
        <v>0.23812507833061788</v>
      </c>
      <c r="U18" s="108">
        <v>1645</v>
      </c>
      <c r="V18" s="105"/>
    </row>
    <row r="19" spans="1:22" ht="16.5">
      <c r="A19" s="104" t="s">
        <v>147</v>
      </c>
      <c r="B19" s="220" t="s">
        <v>148</v>
      </c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2"/>
    </row>
    <row r="20" spans="1:22" s="91" customFormat="1" ht="16.5">
      <c r="A20" s="104" t="s">
        <v>149</v>
      </c>
      <c r="B20" s="111" t="s">
        <v>150</v>
      </c>
      <c r="C20" s="124">
        <v>484</v>
      </c>
      <c r="D20" s="124"/>
      <c r="E20" s="125"/>
      <c r="F20" s="124"/>
      <c r="G20" s="125"/>
      <c r="H20" s="124">
        <v>484</v>
      </c>
      <c r="I20" s="124">
        <v>483</v>
      </c>
      <c r="J20" s="125">
        <v>99.79338842975206</v>
      </c>
      <c r="K20" s="124">
        <v>267</v>
      </c>
      <c r="L20" s="125">
        <v>55.27950310559007</v>
      </c>
      <c r="M20" s="124">
        <v>216</v>
      </c>
      <c r="N20" s="125">
        <v>44.72049689440994</v>
      </c>
      <c r="O20" s="126">
        <v>1</v>
      </c>
      <c r="P20" s="127">
        <v>0.2066115702479339</v>
      </c>
      <c r="Q20" s="126"/>
      <c r="R20" s="127"/>
      <c r="S20" s="126">
        <v>1</v>
      </c>
      <c r="T20" s="127">
        <v>0.2066115702479339</v>
      </c>
      <c r="U20" s="107"/>
      <c r="V20" s="107"/>
    </row>
    <row r="21" spans="1:22" ht="16.5">
      <c r="A21" s="66" t="s">
        <v>151</v>
      </c>
      <c r="B21" s="85" t="s">
        <v>152</v>
      </c>
      <c r="C21" s="124">
        <v>58</v>
      </c>
      <c r="D21" s="124"/>
      <c r="E21" s="125"/>
      <c r="F21" s="124">
        <v>1</v>
      </c>
      <c r="G21" s="125">
        <v>1.7241379310344827</v>
      </c>
      <c r="H21" s="124">
        <v>57</v>
      </c>
      <c r="I21" s="124">
        <v>57</v>
      </c>
      <c r="J21" s="125">
        <v>100</v>
      </c>
      <c r="K21" s="124">
        <v>20</v>
      </c>
      <c r="L21" s="125">
        <v>35.08771929824561</v>
      </c>
      <c r="M21" s="124">
        <v>37</v>
      </c>
      <c r="N21" s="125">
        <v>64.91228070175438</v>
      </c>
      <c r="O21" s="126"/>
      <c r="P21" s="127"/>
      <c r="Q21" s="126"/>
      <c r="R21" s="127"/>
      <c r="S21" s="126"/>
      <c r="T21" s="127"/>
      <c r="U21" s="128"/>
      <c r="V21" s="128"/>
    </row>
    <row r="22" spans="1:22" ht="19.5" customHeight="1">
      <c r="A22" s="66" t="s">
        <v>153</v>
      </c>
      <c r="B22" s="85" t="s">
        <v>154</v>
      </c>
      <c r="C22" s="124">
        <v>64</v>
      </c>
      <c r="D22" s="124">
        <v>1</v>
      </c>
      <c r="E22" s="125">
        <v>1.5625</v>
      </c>
      <c r="F22" s="124">
        <v>3</v>
      </c>
      <c r="G22" s="125">
        <v>4.6875</v>
      </c>
      <c r="H22" s="124">
        <v>60</v>
      </c>
      <c r="I22" s="124">
        <v>60</v>
      </c>
      <c r="J22" s="125">
        <v>100</v>
      </c>
      <c r="K22" s="124">
        <v>39</v>
      </c>
      <c r="L22" s="125">
        <v>65</v>
      </c>
      <c r="M22" s="124">
        <v>21</v>
      </c>
      <c r="N22" s="125">
        <v>35</v>
      </c>
      <c r="O22" s="126"/>
      <c r="P22" s="127"/>
      <c r="Q22" s="126"/>
      <c r="R22" s="127"/>
      <c r="S22" s="126"/>
      <c r="T22" s="127"/>
      <c r="U22" s="128"/>
      <c r="V22" s="128"/>
    </row>
    <row r="23" spans="1:22" ht="16.5">
      <c r="A23" s="66" t="s">
        <v>241</v>
      </c>
      <c r="B23" s="85" t="s">
        <v>155</v>
      </c>
      <c r="C23" s="124">
        <v>83</v>
      </c>
      <c r="D23" s="124"/>
      <c r="E23" s="125"/>
      <c r="F23" s="124"/>
      <c r="G23" s="125"/>
      <c r="H23" s="124">
        <v>83</v>
      </c>
      <c r="I23" s="124">
        <v>81</v>
      </c>
      <c r="J23" s="125">
        <v>97.59036144578313</v>
      </c>
      <c r="K23" s="124">
        <v>11</v>
      </c>
      <c r="L23" s="125">
        <v>13.580246913580247</v>
      </c>
      <c r="M23" s="124">
        <v>70</v>
      </c>
      <c r="N23" s="125">
        <v>86.41975308641975</v>
      </c>
      <c r="O23" s="126">
        <v>2</v>
      </c>
      <c r="P23" s="127">
        <v>2.4096385542168677</v>
      </c>
      <c r="Q23" s="126">
        <v>2</v>
      </c>
      <c r="R23" s="127">
        <v>2.4096385542168677</v>
      </c>
      <c r="S23" s="126"/>
      <c r="T23" s="127"/>
      <c r="U23" s="128"/>
      <c r="V23" s="128"/>
    </row>
    <row r="24" spans="1:22" ht="16.5">
      <c r="A24" s="66" t="s">
        <v>156</v>
      </c>
      <c r="B24" s="86" t="s">
        <v>157</v>
      </c>
      <c r="C24" s="124">
        <v>109</v>
      </c>
      <c r="D24" s="124">
        <v>4</v>
      </c>
      <c r="E24" s="125">
        <v>3.669724770642202</v>
      </c>
      <c r="F24" s="124">
        <v>8</v>
      </c>
      <c r="G24" s="125">
        <v>7.339449541284404</v>
      </c>
      <c r="H24" s="124">
        <v>97</v>
      </c>
      <c r="I24" s="124">
        <v>93</v>
      </c>
      <c r="J24" s="125">
        <v>95.87628865979381</v>
      </c>
      <c r="K24" s="124">
        <v>47</v>
      </c>
      <c r="L24" s="125">
        <v>50.53763440860215</v>
      </c>
      <c r="M24" s="124">
        <v>46</v>
      </c>
      <c r="N24" s="125">
        <v>49.46236559139785</v>
      </c>
      <c r="O24" s="126">
        <v>4</v>
      </c>
      <c r="P24" s="127">
        <v>4.123711340206185</v>
      </c>
      <c r="Q24" s="126">
        <v>4</v>
      </c>
      <c r="R24" s="127">
        <v>4.123711340206185</v>
      </c>
      <c r="S24" s="126"/>
      <c r="T24" s="127"/>
      <c r="U24" s="128"/>
      <c r="V24" s="128"/>
    </row>
    <row r="25" spans="1:22" ht="16.5" customHeight="1">
      <c r="A25" s="67" t="s">
        <v>158</v>
      </c>
      <c r="B25" s="87" t="s">
        <v>159</v>
      </c>
      <c r="C25" s="124">
        <v>19</v>
      </c>
      <c r="D25" s="124">
        <v>1</v>
      </c>
      <c r="E25" s="125">
        <v>5.263157894736842</v>
      </c>
      <c r="F25" s="124"/>
      <c r="G25" s="125"/>
      <c r="H25" s="124">
        <v>18</v>
      </c>
      <c r="I25" s="124">
        <v>17</v>
      </c>
      <c r="J25" s="125">
        <v>94.44444444444444</v>
      </c>
      <c r="K25" s="124">
        <v>6</v>
      </c>
      <c r="L25" s="125">
        <v>35.294117647058826</v>
      </c>
      <c r="M25" s="124">
        <v>11</v>
      </c>
      <c r="N25" s="125">
        <v>64.70588235294117</v>
      </c>
      <c r="O25" s="126">
        <v>1</v>
      </c>
      <c r="P25" s="127">
        <v>5.555555555555555</v>
      </c>
      <c r="Q25" s="126"/>
      <c r="R25" s="127"/>
      <c r="S25" s="126">
        <v>1</v>
      </c>
      <c r="T25" s="127">
        <v>5.555555555555555</v>
      </c>
      <c r="U25" s="128"/>
      <c r="V25" s="128"/>
    </row>
    <row r="26" spans="1:22" ht="16.5">
      <c r="A26" s="216" t="s">
        <v>110</v>
      </c>
      <c r="B26" s="217"/>
      <c r="C26" s="196">
        <v>817</v>
      </c>
      <c r="D26" s="196">
        <v>6</v>
      </c>
      <c r="E26" s="197">
        <v>0.7343941248470013</v>
      </c>
      <c r="F26" s="196">
        <v>12</v>
      </c>
      <c r="G26" s="197">
        <v>1.4687882496940026</v>
      </c>
      <c r="H26" s="196">
        <v>799</v>
      </c>
      <c r="I26" s="196">
        <v>791</v>
      </c>
      <c r="J26" s="197">
        <v>98.99874843554443</v>
      </c>
      <c r="K26" s="196">
        <v>390</v>
      </c>
      <c r="L26" s="197">
        <v>49.304677623261696</v>
      </c>
      <c r="M26" s="196">
        <v>401</v>
      </c>
      <c r="N26" s="197">
        <v>50.695322376738304</v>
      </c>
      <c r="O26" s="198">
        <v>8</v>
      </c>
      <c r="P26" s="199">
        <v>1.0012515644555695</v>
      </c>
      <c r="Q26" s="198">
        <v>6</v>
      </c>
      <c r="R26" s="199">
        <v>0.7509386733416771</v>
      </c>
      <c r="S26" s="198">
        <v>2</v>
      </c>
      <c r="T26" s="199">
        <v>0.2503128911138924</v>
      </c>
      <c r="U26" s="102"/>
      <c r="V26" s="102"/>
    </row>
  </sheetData>
  <sheetProtection/>
  <mergeCells count="24">
    <mergeCell ref="A1:V1"/>
    <mergeCell ref="D2:G2"/>
    <mergeCell ref="D3:E3"/>
    <mergeCell ref="F3:G3"/>
    <mergeCell ref="U2:V3"/>
    <mergeCell ref="M3:N3"/>
    <mergeCell ref="A26:B26"/>
    <mergeCell ref="A17:B17"/>
    <mergeCell ref="A11:B11"/>
    <mergeCell ref="A18:B18"/>
    <mergeCell ref="K3:L3"/>
    <mergeCell ref="B19:V19"/>
    <mergeCell ref="O2:P3"/>
    <mergeCell ref="Q2:T2"/>
    <mergeCell ref="B5:V5"/>
    <mergeCell ref="S3:T3"/>
    <mergeCell ref="B12:V12"/>
    <mergeCell ref="H2:H4"/>
    <mergeCell ref="I2:J3"/>
    <mergeCell ref="K2:N2"/>
    <mergeCell ref="C2:C4"/>
    <mergeCell ref="A2:A4"/>
    <mergeCell ref="B2:B4"/>
    <mergeCell ref="Q3:R3"/>
  </mergeCells>
  <printOptions/>
  <pageMargins left="0.53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G141" sqref="G141"/>
    </sheetView>
  </sheetViews>
  <sheetFormatPr defaultColWidth="9.140625" defaultRowHeight="12.75"/>
  <cols>
    <col min="1" max="1" width="3.421875" style="75" customWidth="1"/>
    <col min="2" max="2" width="25.28125" style="75" customWidth="1"/>
    <col min="3" max="3" width="9.00390625" style="75" customWidth="1"/>
    <col min="4" max="4" width="6.57421875" style="75" customWidth="1"/>
    <col min="5" max="5" width="6.7109375" style="75" customWidth="1"/>
    <col min="6" max="6" width="10.28125" style="75" customWidth="1"/>
    <col min="7" max="7" width="6.57421875" style="75" customWidth="1"/>
    <col min="8" max="8" width="5.28125" style="75" customWidth="1"/>
    <col min="9" max="9" width="7.7109375" style="75" customWidth="1"/>
    <col min="10" max="10" width="5.7109375" style="75" customWidth="1"/>
    <col min="11" max="11" width="7.8515625" style="75" customWidth="1"/>
    <col min="12" max="12" width="5.28125" style="75" customWidth="1"/>
    <col min="13" max="13" width="5.57421875" style="75" customWidth="1"/>
    <col min="14" max="14" width="5.421875" style="75" customWidth="1"/>
    <col min="15" max="15" width="7.8515625" style="75" customWidth="1"/>
    <col min="16" max="16" width="4.7109375" style="75" customWidth="1"/>
    <col min="17" max="17" width="9.140625" style="75" customWidth="1"/>
    <col min="18" max="16384" width="9.140625" style="75" customWidth="1"/>
  </cols>
  <sheetData>
    <row r="1" ht="6.75" customHeight="1">
      <c r="O1" s="76"/>
    </row>
    <row r="2" spans="1:20" ht="35.25" customHeight="1">
      <c r="A2" s="233" t="s">
        <v>341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51"/>
      <c r="T2" s="51"/>
    </row>
    <row r="3" spans="1:18" ht="36.75" customHeight="1">
      <c r="A3" s="235" t="s">
        <v>305</v>
      </c>
      <c r="B3" s="239"/>
      <c r="C3" s="235" t="s">
        <v>160</v>
      </c>
      <c r="D3" s="237" t="s">
        <v>2</v>
      </c>
      <c r="E3" s="237"/>
      <c r="F3" s="235" t="s">
        <v>3</v>
      </c>
      <c r="G3" s="235" t="s">
        <v>4</v>
      </c>
      <c r="H3" s="235"/>
      <c r="I3" s="237" t="s">
        <v>5</v>
      </c>
      <c r="J3" s="237"/>
      <c r="K3" s="237"/>
      <c r="L3" s="237"/>
      <c r="M3" s="237" t="s">
        <v>246</v>
      </c>
      <c r="N3" s="237"/>
      <c r="O3" s="237"/>
      <c r="P3" s="237"/>
      <c r="Q3" s="237" t="s">
        <v>8</v>
      </c>
      <c r="R3" s="237"/>
    </row>
    <row r="4" spans="1:18" ht="22.5">
      <c r="A4" s="239"/>
      <c r="B4" s="239"/>
      <c r="C4" s="236"/>
      <c r="D4" s="5" t="s">
        <v>12</v>
      </c>
      <c r="E4" s="5" t="s">
        <v>11</v>
      </c>
      <c r="F4" s="236"/>
      <c r="G4" s="238"/>
      <c r="H4" s="238"/>
      <c r="I4" s="240" t="s">
        <v>12</v>
      </c>
      <c r="J4" s="240"/>
      <c r="K4" s="240" t="s">
        <v>11</v>
      </c>
      <c r="L4" s="240"/>
      <c r="M4" s="240" t="s">
        <v>12</v>
      </c>
      <c r="N4" s="240"/>
      <c r="O4" s="240" t="s">
        <v>11</v>
      </c>
      <c r="P4" s="240"/>
      <c r="Q4" s="238"/>
      <c r="R4" s="238"/>
    </row>
    <row r="5" spans="1:18" ht="22.5">
      <c r="A5" s="239"/>
      <c r="B5" s="239"/>
      <c r="C5" s="236"/>
      <c r="D5" s="5" t="s">
        <v>15</v>
      </c>
      <c r="E5" s="5" t="s">
        <v>15</v>
      </c>
      <c r="F5" s="236"/>
      <c r="G5" s="6" t="s">
        <v>15</v>
      </c>
      <c r="H5" s="6" t="s">
        <v>14</v>
      </c>
      <c r="I5" s="82" t="s">
        <v>15</v>
      </c>
      <c r="J5" s="82" t="s">
        <v>14</v>
      </c>
      <c r="K5" s="82" t="s">
        <v>15</v>
      </c>
      <c r="L5" s="82" t="s">
        <v>14</v>
      </c>
      <c r="M5" s="82" t="s">
        <v>15</v>
      </c>
      <c r="N5" s="82" t="s">
        <v>14</v>
      </c>
      <c r="O5" s="82" t="s">
        <v>15</v>
      </c>
      <c r="P5" s="82" t="s">
        <v>14</v>
      </c>
      <c r="Q5" s="5" t="s">
        <v>15</v>
      </c>
      <c r="R5" s="6" t="s">
        <v>14</v>
      </c>
    </row>
    <row r="6" spans="1:18" s="77" customFormat="1" ht="36">
      <c r="A6" s="32">
        <v>1</v>
      </c>
      <c r="B6" s="112" t="s">
        <v>161</v>
      </c>
      <c r="C6" s="92">
        <f>SUM(D6:F6)</f>
        <v>16</v>
      </c>
      <c r="D6" s="92"/>
      <c r="E6" s="92"/>
      <c r="F6" s="92">
        <f aca="true" t="shared" si="0" ref="F6:F61">SUM(G6+M6+O6)</f>
        <v>16</v>
      </c>
      <c r="G6" s="32">
        <f>SUM(I6+K6)</f>
        <v>16</v>
      </c>
      <c r="H6" s="33"/>
      <c r="I6" s="32">
        <v>12</v>
      </c>
      <c r="J6" s="33"/>
      <c r="K6" s="32">
        <v>4</v>
      </c>
      <c r="L6" s="33"/>
      <c r="M6" s="32"/>
      <c r="N6" s="33"/>
      <c r="O6" s="32"/>
      <c r="P6" s="33"/>
      <c r="Q6" s="32"/>
      <c r="R6" s="32"/>
    </row>
    <row r="7" spans="1:18" s="77" customFormat="1" ht="36">
      <c r="A7" s="32">
        <v>2</v>
      </c>
      <c r="B7" s="112" t="s">
        <v>162</v>
      </c>
      <c r="C7" s="92">
        <f aca="true" t="shared" si="1" ref="C7:C61">SUM(D7:F7)</f>
        <v>7</v>
      </c>
      <c r="D7" s="92"/>
      <c r="E7" s="92"/>
      <c r="F7" s="92">
        <f t="shared" si="0"/>
        <v>7</v>
      </c>
      <c r="G7" s="32">
        <f>SUM(I7+K7)</f>
        <v>7</v>
      </c>
      <c r="H7" s="33"/>
      <c r="I7" s="32">
        <v>6</v>
      </c>
      <c r="J7" s="33"/>
      <c r="K7" s="32">
        <v>1</v>
      </c>
      <c r="L7" s="33"/>
      <c r="M7" s="32"/>
      <c r="N7" s="33"/>
      <c r="O7" s="32"/>
      <c r="P7" s="33"/>
      <c r="Q7" s="32"/>
      <c r="R7" s="32"/>
    </row>
    <row r="8" spans="1:18" s="77" customFormat="1" ht="36">
      <c r="A8" s="32">
        <v>3</v>
      </c>
      <c r="B8" s="52" t="s">
        <v>163</v>
      </c>
      <c r="C8" s="92">
        <f t="shared" si="1"/>
        <v>14</v>
      </c>
      <c r="D8" s="92"/>
      <c r="E8" s="92"/>
      <c r="F8" s="92">
        <f t="shared" si="0"/>
        <v>14</v>
      </c>
      <c r="G8" s="32">
        <f>SUM(I8+K8)</f>
        <v>14</v>
      </c>
      <c r="H8" s="33"/>
      <c r="I8" s="32">
        <v>2</v>
      </c>
      <c r="J8" s="33"/>
      <c r="K8" s="32">
        <v>12</v>
      </c>
      <c r="L8" s="33"/>
      <c r="M8" s="32"/>
      <c r="N8" s="33"/>
      <c r="O8" s="32"/>
      <c r="P8" s="33"/>
      <c r="Q8" s="32">
        <v>3</v>
      </c>
      <c r="R8" s="32"/>
    </row>
    <row r="9" spans="1:18" s="77" customFormat="1" ht="24">
      <c r="A9" s="32">
        <v>4</v>
      </c>
      <c r="B9" s="52" t="s">
        <v>164</v>
      </c>
      <c r="C9" s="92">
        <f t="shared" si="1"/>
        <v>8</v>
      </c>
      <c r="D9" s="92"/>
      <c r="E9" s="92"/>
      <c r="F9" s="92">
        <f t="shared" si="0"/>
        <v>8</v>
      </c>
      <c r="G9" s="32">
        <f aca="true" t="shared" si="2" ref="G9:G61">SUM(I9+K9)</f>
        <v>7</v>
      </c>
      <c r="H9" s="33"/>
      <c r="I9" s="32">
        <v>7</v>
      </c>
      <c r="J9" s="33"/>
      <c r="K9" s="32">
        <v>0</v>
      </c>
      <c r="L9" s="33"/>
      <c r="M9" s="32">
        <v>1</v>
      </c>
      <c r="N9" s="33"/>
      <c r="O9" s="32"/>
      <c r="P9" s="33"/>
      <c r="Q9" s="32">
        <v>5</v>
      </c>
      <c r="R9" s="32"/>
    </row>
    <row r="10" spans="1:18" s="77" customFormat="1" ht="24">
      <c r="A10" s="32">
        <v>5</v>
      </c>
      <c r="B10" s="52" t="s">
        <v>165</v>
      </c>
      <c r="C10" s="92">
        <f t="shared" si="1"/>
        <v>8</v>
      </c>
      <c r="D10" s="92"/>
      <c r="E10" s="92"/>
      <c r="F10" s="92">
        <f t="shared" si="0"/>
        <v>8</v>
      </c>
      <c r="G10" s="32">
        <f t="shared" si="2"/>
        <v>7</v>
      </c>
      <c r="H10" s="33"/>
      <c r="I10" s="32">
        <v>5</v>
      </c>
      <c r="J10" s="33"/>
      <c r="K10" s="32">
        <v>2</v>
      </c>
      <c r="L10" s="33"/>
      <c r="M10" s="32">
        <v>1</v>
      </c>
      <c r="N10" s="33"/>
      <c r="O10" s="32"/>
      <c r="P10" s="33"/>
      <c r="Q10" s="32"/>
      <c r="R10" s="32"/>
    </row>
    <row r="11" spans="1:18" s="77" customFormat="1" ht="36">
      <c r="A11" s="32">
        <v>6</v>
      </c>
      <c r="B11" s="52" t="s">
        <v>166</v>
      </c>
      <c r="C11" s="92">
        <f t="shared" si="1"/>
        <v>2</v>
      </c>
      <c r="D11" s="92"/>
      <c r="E11" s="92"/>
      <c r="F11" s="92">
        <f t="shared" si="0"/>
        <v>2</v>
      </c>
      <c r="G11" s="32">
        <f t="shared" si="2"/>
        <v>2</v>
      </c>
      <c r="H11" s="33"/>
      <c r="I11" s="32">
        <v>0</v>
      </c>
      <c r="J11" s="33"/>
      <c r="K11" s="32">
        <v>2</v>
      </c>
      <c r="L11" s="33"/>
      <c r="M11" s="32"/>
      <c r="N11" s="33"/>
      <c r="O11" s="32"/>
      <c r="P11" s="33"/>
      <c r="Q11" s="32">
        <v>4</v>
      </c>
      <c r="R11" s="32"/>
    </row>
    <row r="12" spans="1:18" s="77" customFormat="1" ht="24">
      <c r="A12" s="32">
        <v>7</v>
      </c>
      <c r="B12" s="52" t="s">
        <v>167</v>
      </c>
      <c r="C12" s="92">
        <f t="shared" si="1"/>
        <v>9</v>
      </c>
      <c r="D12" s="92"/>
      <c r="E12" s="92"/>
      <c r="F12" s="92">
        <f t="shared" si="0"/>
        <v>9</v>
      </c>
      <c r="G12" s="32">
        <f t="shared" si="2"/>
        <v>9</v>
      </c>
      <c r="H12" s="33"/>
      <c r="I12" s="32">
        <v>5</v>
      </c>
      <c r="J12" s="33"/>
      <c r="K12" s="32">
        <v>4</v>
      </c>
      <c r="L12" s="33"/>
      <c r="M12" s="32"/>
      <c r="N12" s="33"/>
      <c r="O12" s="32"/>
      <c r="P12" s="33"/>
      <c r="Q12" s="32">
        <v>9</v>
      </c>
      <c r="R12" s="32"/>
    </row>
    <row r="13" spans="1:18" s="77" customFormat="1" ht="36">
      <c r="A13" s="32">
        <v>8</v>
      </c>
      <c r="B13" s="52" t="s">
        <v>168</v>
      </c>
      <c r="C13" s="92">
        <f t="shared" si="1"/>
        <v>1</v>
      </c>
      <c r="D13" s="92"/>
      <c r="E13" s="92"/>
      <c r="F13" s="92">
        <f t="shared" si="0"/>
        <v>1</v>
      </c>
      <c r="G13" s="32">
        <f t="shared" si="2"/>
        <v>1</v>
      </c>
      <c r="H13" s="33"/>
      <c r="I13" s="32">
        <v>0</v>
      </c>
      <c r="J13" s="33"/>
      <c r="K13" s="32">
        <v>1</v>
      </c>
      <c r="L13" s="33"/>
      <c r="M13" s="32"/>
      <c r="N13" s="33"/>
      <c r="O13" s="32"/>
      <c r="P13" s="33"/>
      <c r="Q13" s="32"/>
      <c r="R13" s="32"/>
    </row>
    <row r="14" spans="1:18" s="77" customFormat="1" ht="36">
      <c r="A14" s="32">
        <v>9</v>
      </c>
      <c r="B14" s="52" t="s">
        <v>169</v>
      </c>
      <c r="C14" s="92">
        <f t="shared" si="1"/>
        <v>3</v>
      </c>
      <c r="D14" s="92"/>
      <c r="E14" s="92"/>
      <c r="F14" s="92">
        <f t="shared" si="0"/>
        <v>3</v>
      </c>
      <c r="G14" s="32">
        <f t="shared" si="2"/>
        <v>3</v>
      </c>
      <c r="H14" s="33"/>
      <c r="I14" s="32">
        <v>2</v>
      </c>
      <c r="J14" s="33"/>
      <c r="K14" s="32">
        <v>1</v>
      </c>
      <c r="L14" s="33"/>
      <c r="M14" s="32"/>
      <c r="N14" s="33"/>
      <c r="O14" s="32"/>
      <c r="P14" s="33"/>
      <c r="Q14" s="32">
        <v>1</v>
      </c>
      <c r="R14" s="32"/>
    </row>
    <row r="15" spans="1:18" s="77" customFormat="1" ht="36">
      <c r="A15" s="32">
        <v>10</v>
      </c>
      <c r="B15" s="52" t="s">
        <v>170</v>
      </c>
      <c r="C15" s="92">
        <f t="shared" si="1"/>
        <v>5</v>
      </c>
      <c r="D15" s="92"/>
      <c r="E15" s="92">
        <v>2</v>
      </c>
      <c r="F15" s="92">
        <f t="shared" si="0"/>
        <v>3</v>
      </c>
      <c r="G15" s="32">
        <f t="shared" si="2"/>
        <v>3</v>
      </c>
      <c r="H15" s="33"/>
      <c r="I15" s="32">
        <v>0</v>
      </c>
      <c r="J15" s="33"/>
      <c r="K15" s="32">
        <v>3</v>
      </c>
      <c r="L15" s="33"/>
      <c r="M15" s="32"/>
      <c r="N15" s="33"/>
      <c r="O15" s="32"/>
      <c r="P15" s="33"/>
      <c r="Q15" s="32">
        <v>4</v>
      </c>
      <c r="R15" s="32"/>
    </row>
    <row r="16" spans="1:18" s="77" customFormat="1" ht="38.25" customHeight="1">
      <c r="A16" s="32">
        <v>11</v>
      </c>
      <c r="B16" s="113" t="s">
        <v>315</v>
      </c>
      <c r="C16" s="92">
        <f t="shared" si="1"/>
        <v>15</v>
      </c>
      <c r="D16" s="92"/>
      <c r="E16" s="92">
        <v>1</v>
      </c>
      <c r="F16" s="92">
        <f t="shared" si="0"/>
        <v>14</v>
      </c>
      <c r="G16" s="32">
        <f t="shared" si="2"/>
        <v>14</v>
      </c>
      <c r="H16" s="33"/>
      <c r="I16" s="32">
        <v>2</v>
      </c>
      <c r="J16" s="33"/>
      <c r="K16" s="32">
        <v>12</v>
      </c>
      <c r="L16" s="33"/>
      <c r="M16" s="32"/>
      <c r="N16" s="33"/>
      <c r="O16" s="32"/>
      <c r="P16" s="33"/>
      <c r="Q16" s="32"/>
      <c r="R16" s="32"/>
    </row>
    <row r="17" spans="1:18" s="77" customFormat="1" ht="24">
      <c r="A17" s="32">
        <v>12</v>
      </c>
      <c r="B17" s="52" t="s">
        <v>171</v>
      </c>
      <c r="C17" s="92">
        <f t="shared" si="1"/>
        <v>7</v>
      </c>
      <c r="D17" s="92"/>
      <c r="E17" s="92"/>
      <c r="F17" s="92">
        <f t="shared" si="0"/>
        <v>7</v>
      </c>
      <c r="G17" s="32">
        <f t="shared" si="2"/>
        <v>7</v>
      </c>
      <c r="H17" s="33"/>
      <c r="I17" s="32">
        <v>6</v>
      </c>
      <c r="J17" s="33"/>
      <c r="K17" s="32">
        <v>1</v>
      </c>
      <c r="L17" s="33"/>
      <c r="M17" s="32"/>
      <c r="N17" s="33"/>
      <c r="O17" s="32"/>
      <c r="P17" s="33"/>
      <c r="Q17" s="32">
        <v>10</v>
      </c>
      <c r="R17" s="32"/>
    </row>
    <row r="18" spans="1:18" s="77" customFormat="1" ht="36">
      <c r="A18" s="32">
        <v>13</v>
      </c>
      <c r="B18" s="52" t="s">
        <v>172</v>
      </c>
      <c r="C18" s="92">
        <f t="shared" si="1"/>
        <v>13</v>
      </c>
      <c r="D18" s="92"/>
      <c r="E18" s="92">
        <v>1</v>
      </c>
      <c r="F18" s="92">
        <f t="shared" si="0"/>
        <v>12</v>
      </c>
      <c r="G18" s="32">
        <f t="shared" si="2"/>
        <v>12</v>
      </c>
      <c r="H18" s="33"/>
      <c r="I18" s="32">
        <v>4</v>
      </c>
      <c r="J18" s="33"/>
      <c r="K18" s="32">
        <v>8</v>
      </c>
      <c r="L18" s="33"/>
      <c r="M18" s="32"/>
      <c r="N18" s="33"/>
      <c r="O18" s="32"/>
      <c r="P18" s="33"/>
      <c r="Q18" s="32">
        <v>2</v>
      </c>
      <c r="R18" s="32"/>
    </row>
    <row r="19" spans="1:18" s="77" customFormat="1" ht="24">
      <c r="A19" s="32">
        <v>14</v>
      </c>
      <c r="B19" s="52" t="s">
        <v>173</v>
      </c>
      <c r="C19" s="92">
        <f t="shared" si="1"/>
        <v>13</v>
      </c>
      <c r="D19" s="92"/>
      <c r="E19" s="92"/>
      <c r="F19" s="92">
        <f t="shared" si="0"/>
        <v>13</v>
      </c>
      <c r="G19" s="32">
        <f t="shared" si="2"/>
        <v>13</v>
      </c>
      <c r="H19" s="33"/>
      <c r="I19" s="32">
        <v>11</v>
      </c>
      <c r="J19" s="33"/>
      <c r="K19" s="32">
        <v>2</v>
      </c>
      <c r="L19" s="33"/>
      <c r="M19" s="32"/>
      <c r="N19" s="33"/>
      <c r="O19" s="32"/>
      <c r="P19" s="33"/>
      <c r="Q19" s="32">
        <v>4</v>
      </c>
      <c r="R19" s="32"/>
    </row>
    <row r="20" spans="1:18" s="77" customFormat="1" ht="36">
      <c r="A20" s="32">
        <v>15</v>
      </c>
      <c r="B20" s="52" t="s">
        <v>174</v>
      </c>
      <c r="C20" s="92">
        <f t="shared" si="1"/>
        <v>5</v>
      </c>
      <c r="D20" s="92"/>
      <c r="E20" s="92">
        <v>1</v>
      </c>
      <c r="F20" s="92">
        <f t="shared" si="0"/>
        <v>4</v>
      </c>
      <c r="G20" s="32">
        <f t="shared" si="2"/>
        <v>4</v>
      </c>
      <c r="H20" s="33"/>
      <c r="I20" s="32">
        <v>4</v>
      </c>
      <c r="J20" s="33"/>
      <c r="K20" s="32">
        <v>0</v>
      </c>
      <c r="L20" s="33"/>
      <c r="M20" s="32"/>
      <c r="N20" s="33"/>
      <c r="O20" s="32"/>
      <c r="P20" s="33"/>
      <c r="Q20" s="32">
        <v>2</v>
      </c>
      <c r="R20" s="32"/>
    </row>
    <row r="21" spans="1:18" s="77" customFormat="1" ht="24">
      <c r="A21" s="32">
        <v>16</v>
      </c>
      <c r="B21" s="52" t="s">
        <v>175</v>
      </c>
      <c r="C21" s="92">
        <f t="shared" si="1"/>
        <v>10</v>
      </c>
      <c r="D21" s="92"/>
      <c r="E21" s="92">
        <v>1</v>
      </c>
      <c r="F21" s="92">
        <f t="shared" si="0"/>
        <v>9</v>
      </c>
      <c r="G21" s="32">
        <f t="shared" si="2"/>
        <v>9</v>
      </c>
      <c r="H21" s="33"/>
      <c r="I21" s="32">
        <v>1</v>
      </c>
      <c r="J21" s="33"/>
      <c r="K21" s="32">
        <v>8</v>
      </c>
      <c r="L21" s="33"/>
      <c r="M21" s="32"/>
      <c r="N21" s="33"/>
      <c r="O21" s="32"/>
      <c r="P21" s="33"/>
      <c r="Q21" s="32"/>
      <c r="R21" s="32"/>
    </row>
    <row r="22" spans="1:18" s="77" customFormat="1" ht="36">
      <c r="A22" s="32">
        <v>17</v>
      </c>
      <c r="B22" s="52" t="s">
        <v>176</v>
      </c>
      <c r="C22" s="92">
        <f t="shared" si="1"/>
        <v>8</v>
      </c>
      <c r="D22" s="92"/>
      <c r="E22" s="92"/>
      <c r="F22" s="92">
        <f t="shared" si="0"/>
        <v>8</v>
      </c>
      <c r="G22" s="32">
        <f t="shared" si="2"/>
        <v>8</v>
      </c>
      <c r="H22" s="33"/>
      <c r="I22" s="32">
        <v>4</v>
      </c>
      <c r="J22" s="33"/>
      <c r="K22" s="32">
        <v>4</v>
      </c>
      <c r="L22" s="33"/>
      <c r="M22" s="32"/>
      <c r="N22" s="33"/>
      <c r="O22" s="32"/>
      <c r="P22" s="33"/>
      <c r="Q22" s="32">
        <v>1</v>
      </c>
      <c r="R22" s="32"/>
    </row>
    <row r="23" spans="1:18" s="77" customFormat="1" ht="24">
      <c r="A23" s="32">
        <v>18</v>
      </c>
      <c r="B23" s="52" t="s">
        <v>177</v>
      </c>
      <c r="C23" s="92">
        <f t="shared" si="1"/>
        <v>9</v>
      </c>
      <c r="D23" s="92"/>
      <c r="E23" s="92"/>
      <c r="F23" s="92">
        <f t="shared" si="0"/>
        <v>9</v>
      </c>
      <c r="G23" s="32">
        <f t="shared" si="2"/>
        <v>9</v>
      </c>
      <c r="H23" s="33"/>
      <c r="I23" s="32">
        <v>6</v>
      </c>
      <c r="J23" s="33"/>
      <c r="K23" s="32">
        <v>3</v>
      </c>
      <c r="L23" s="33"/>
      <c r="M23" s="32"/>
      <c r="N23" s="33"/>
      <c r="O23" s="32"/>
      <c r="P23" s="33"/>
      <c r="Q23" s="32">
        <v>5</v>
      </c>
      <c r="R23" s="32"/>
    </row>
    <row r="24" spans="1:18" s="77" customFormat="1" ht="26.25" customHeight="1">
      <c r="A24" s="32">
        <v>19</v>
      </c>
      <c r="B24" s="114" t="s">
        <v>316</v>
      </c>
      <c r="C24" s="92">
        <f t="shared" si="1"/>
        <v>11</v>
      </c>
      <c r="D24" s="92"/>
      <c r="E24" s="92"/>
      <c r="F24" s="92">
        <f t="shared" si="0"/>
        <v>11</v>
      </c>
      <c r="G24" s="32">
        <f t="shared" si="2"/>
        <v>11</v>
      </c>
      <c r="H24" s="33"/>
      <c r="I24" s="32">
        <v>7</v>
      </c>
      <c r="J24" s="33"/>
      <c r="K24" s="32">
        <v>4</v>
      </c>
      <c r="L24" s="33"/>
      <c r="M24" s="32"/>
      <c r="N24" s="33"/>
      <c r="O24" s="32"/>
      <c r="P24" s="33"/>
      <c r="Q24" s="32">
        <v>1</v>
      </c>
      <c r="R24" s="32"/>
    </row>
    <row r="25" spans="1:18" s="77" customFormat="1" ht="24">
      <c r="A25" s="32">
        <v>20</v>
      </c>
      <c r="B25" s="52" t="s">
        <v>178</v>
      </c>
      <c r="C25" s="92">
        <f t="shared" si="1"/>
        <v>9</v>
      </c>
      <c r="D25" s="92"/>
      <c r="E25" s="92"/>
      <c r="F25" s="92">
        <f t="shared" si="0"/>
        <v>9</v>
      </c>
      <c r="G25" s="32">
        <f t="shared" si="2"/>
        <v>8</v>
      </c>
      <c r="H25" s="33"/>
      <c r="I25" s="32">
        <v>7</v>
      </c>
      <c r="J25" s="33"/>
      <c r="K25" s="32">
        <v>1</v>
      </c>
      <c r="L25" s="33"/>
      <c r="M25" s="32">
        <v>1</v>
      </c>
      <c r="N25" s="33"/>
      <c r="O25" s="32"/>
      <c r="P25" s="33"/>
      <c r="Q25" s="32">
        <v>1</v>
      </c>
      <c r="R25" s="32"/>
    </row>
    <row r="26" spans="1:18" s="77" customFormat="1" ht="36">
      <c r="A26" s="32">
        <v>21</v>
      </c>
      <c r="B26" s="52" t="s">
        <v>179</v>
      </c>
      <c r="C26" s="92">
        <f t="shared" si="1"/>
        <v>2</v>
      </c>
      <c r="D26" s="92"/>
      <c r="E26" s="92"/>
      <c r="F26" s="92">
        <f t="shared" si="0"/>
        <v>2</v>
      </c>
      <c r="G26" s="32">
        <f t="shared" si="2"/>
        <v>2</v>
      </c>
      <c r="H26" s="33"/>
      <c r="I26" s="32">
        <v>2</v>
      </c>
      <c r="J26" s="33"/>
      <c r="K26" s="32">
        <v>0</v>
      </c>
      <c r="L26" s="33"/>
      <c r="M26" s="32"/>
      <c r="N26" s="33"/>
      <c r="O26" s="32"/>
      <c r="P26" s="33"/>
      <c r="Q26" s="32"/>
      <c r="R26" s="32"/>
    </row>
    <row r="27" spans="1:18" s="77" customFormat="1" ht="24">
      <c r="A27" s="32">
        <v>22</v>
      </c>
      <c r="B27" s="52" t="s">
        <v>180</v>
      </c>
      <c r="C27" s="92">
        <f t="shared" si="1"/>
        <v>6</v>
      </c>
      <c r="D27" s="92"/>
      <c r="E27" s="92"/>
      <c r="F27" s="92">
        <f t="shared" si="0"/>
        <v>6</v>
      </c>
      <c r="G27" s="32">
        <f t="shared" si="2"/>
        <v>6</v>
      </c>
      <c r="H27" s="33"/>
      <c r="I27" s="32">
        <v>3</v>
      </c>
      <c r="J27" s="33"/>
      <c r="K27" s="32">
        <v>3</v>
      </c>
      <c r="L27" s="33"/>
      <c r="M27" s="32"/>
      <c r="N27" s="33"/>
      <c r="O27" s="32"/>
      <c r="P27" s="33"/>
      <c r="Q27" s="32">
        <v>1</v>
      </c>
      <c r="R27" s="32"/>
    </row>
    <row r="28" spans="1:18" s="77" customFormat="1" ht="24">
      <c r="A28" s="32">
        <v>23</v>
      </c>
      <c r="B28" s="52" t="s">
        <v>181</v>
      </c>
      <c r="C28" s="92">
        <f t="shared" si="1"/>
        <v>8</v>
      </c>
      <c r="D28" s="92"/>
      <c r="E28" s="92"/>
      <c r="F28" s="92">
        <f t="shared" si="0"/>
        <v>8</v>
      </c>
      <c r="G28" s="32">
        <f t="shared" si="2"/>
        <v>8</v>
      </c>
      <c r="H28" s="33"/>
      <c r="I28" s="32">
        <v>3</v>
      </c>
      <c r="J28" s="33"/>
      <c r="K28" s="32">
        <v>5</v>
      </c>
      <c r="L28" s="33"/>
      <c r="M28" s="32"/>
      <c r="N28" s="33"/>
      <c r="O28" s="32"/>
      <c r="P28" s="33"/>
      <c r="Q28" s="32"/>
      <c r="R28" s="32"/>
    </row>
    <row r="29" spans="1:18" s="77" customFormat="1" ht="36">
      <c r="A29" s="32">
        <v>24</v>
      </c>
      <c r="B29" s="52" t="s">
        <v>182</v>
      </c>
      <c r="C29" s="92">
        <f t="shared" si="1"/>
        <v>7</v>
      </c>
      <c r="D29" s="92"/>
      <c r="E29" s="92">
        <v>2</v>
      </c>
      <c r="F29" s="92">
        <f t="shared" si="0"/>
        <v>5</v>
      </c>
      <c r="G29" s="32">
        <f t="shared" si="2"/>
        <v>5</v>
      </c>
      <c r="H29" s="33"/>
      <c r="I29" s="32">
        <v>4</v>
      </c>
      <c r="J29" s="33"/>
      <c r="K29" s="32">
        <v>1</v>
      </c>
      <c r="L29" s="33"/>
      <c r="M29" s="32"/>
      <c r="N29" s="33"/>
      <c r="O29" s="32"/>
      <c r="P29" s="33"/>
      <c r="Q29" s="32">
        <v>3</v>
      </c>
      <c r="R29" s="32"/>
    </row>
    <row r="30" spans="1:18" s="77" customFormat="1" ht="24">
      <c r="A30" s="32">
        <v>25</v>
      </c>
      <c r="B30" s="52" t="s">
        <v>183</v>
      </c>
      <c r="C30" s="92">
        <f t="shared" si="1"/>
        <v>11</v>
      </c>
      <c r="D30" s="92"/>
      <c r="E30" s="92"/>
      <c r="F30" s="92">
        <f t="shared" si="0"/>
        <v>11</v>
      </c>
      <c r="G30" s="32">
        <f t="shared" si="2"/>
        <v>11</v>
      </c>
      <c r="H30" s="33"/>
      <c r="I30" s="32">
        <v>10</v>
      </c>
      <c r="J30" s="33"/>
      <c r="K30" s="32">
        <v>1</v>
      </c>
      <c r="L30" s="33"/>
      <c r="M30" s="32"/>
      <c r="N30" s="33"/>
      <c r="O30" s="32"/>
      <c r="P30" s="33"/>
      <c r="Q30" s="32"/>
      <c r="R30" s="32"/>
    </row>
    <row r="31" spans="1:18" s="77" customFormat="1" ht="24">
      <c r="A31" s="32">
        <v>26</v>
      </c>
      <c r="B31" s="52" t="s">
        <v>184</v>
      </c>
      <c r="C31" s="92">
        <f t="shared" si="1"/>
        <v>8</v>
      </c>
      <c r="D31" s="92"/>
      <c r="E31" s="92">
        <v>2</v>
      </c>
      <c r="F31" s="92">
        <f t="shared" si="0"/>
        <v>6</v>
      </c>
      <c r="G31" s="32">
        <f t="shared" si="2"/>
        <v>5</v>
      </c>
      <c r="H31" s="33"/>
      <c r="I31" s="32">
        <v>2</v>
      </c>
      <c r="J31" s="33"/>
      <c r="K31" s="32">
        <v>3</v>
      </c>
      <c r="L31" s="33"/>
      <c r="M31" s="32">
        <v>1</v>
      </c>
      <c r="N31" s="33"/>
      <c r="O31" s="32"/>
      <c r="P31" s="33"/>
      <c r="Q31" s="32">
        <v>4</v>
      </c>
      <c r="R31" s="32"/>
    </row>
    <row r="32" spans="1:18" s="77" customFormat="1" ht="24">
      <c r="A32" s="32">
        <v>27</v>
      </c>
      <c r="B32" s="52" t="s">
        <v>185</v>
      </c>
      <c r="C32" s="92">
        <f t="shared" si="1"/>
        <v>23</v>
      </c>
      <c r="D32" s="92"/>
      <c r="E32" s="92"/>
      <c r="F32" s="92">
        <f t="shared" si="0"/>
        <v>23</v>
      </c>
      <c r="G32" s="32">
        <f t="shared" si="2"/>
        <v>23</v>
      </c>
      <c r="H32" s="33"/>
      <c r="I32" s="32">
        <v>16</v>
      </c>
      <c r="J32" s="33"/>
      <c r="K32" s="32">
        <v>7</v>
      </c>
      <c r="L32" s="33"/>
      <c r="M32" s="32"/>
      <c r="N32" s="33"/>
      <c r="O32" s="32"/>
      <c r="P32" s="33"/>
      <c r="Q32" s="32">
        <v>13</v>
      </c>
      <c r="R32" s="32"/>
    </row>
    <row r="33" spans="1:18" s="77" customFormat="1" ht="24">
      <c r="A33" s="32">
        <v>28</v>
      </c>
      <c r="B33" s="52" t="s">
        <v>186</v>
      </c>
      <c r="C33" s="92">
        <f t="shared" si="1"/>
        <v>15</v>
      </c>
      <c r="D33" s="92"/>
      <c r="E33" s="92">
        <v>1</v>
      </c>
      <c r="F33" s="92">
        <f t="shared" si="0"/>
        <v>14</v>
      </c>
      <c r="G33" s="32">
        <f t="shared" si="2"/>
        <v>14</v>
      </c>
      <c r="H33" s="33"/>
      <c r="I33" s="32">
        <v>12</v>
      </c>
      <c r="J33" s="33"/>
      <c r="K33" s="32">
        <v>2</v>
      </c>
      <c r="L33" s="33"/>
      <c r="M33" s="32"/>
      <c r="N33" s="33"/>
      <c r="O33" s="32"/>
      <c r="P33" s="33"/>
      <c r="Q33" s="32">
        <v>10</v>
      </c>
      <c r="R33" s="32"/>
    </row>
    <row r="34" spans="1:18" s="77" customFormat="1" ht="24">
      <c r="A34" s="32">
        <v>29</v>
      </c>
      <c r="B34" s="52" t="s">
        <v>187</v>
      </c>
      <c r="C34" s="92">
        <f t="shared" si="1"/>
        <v>7</v>
      </c>
      <c r="D34" s="92"/>
      <c r="E34" s="92">
        <v>2</v>
      </c>
      <c r="F34" s="92">
        <f t="shared" si="0"/>
        <v>5</v>
      </c>
      <c r="G34" s="32">
        <f t="shared" si="2"/>
        <v>5</v>
      </c>
      <c r="H34" s="33"/>
      <c r="I34" s="32">
        <v>3</v>
      </c>
      <c r="J34" s="33"/>
      <c r="K34" s="32">
        <v>2</v>
      </c>
      <c r="L34" s="33"/>
      <c r="M34" s="32"/>
      <c r="N34" s="33"/>
      <c r="O34" s="32"/>
      <c r="P34" s="33"/>
      <c r="Q34" s="32">
        <v>3</v>
      </c>
      <c r="R34" s="32"/>
    </row>
    <row r="35" spans="1:18" s="77" customFormat="1" ht="51.75" customHeight="1">
      <c r="A35" s="32">
        <v>30</v>
      </c>
      <c r="B35" s="52" t="s">
        <v>188</v>
      </c>
      <c r="C35" s="92">
        <f t="shared" si="1"/>
        <v>14</v>
      </c>
      <c r="D35" s="92"/>
      <c r="E35" s="92">
        <v>1</v>
      </c>
      <c r="F35" s="92">
        <f t="shared" si="0"/>
        <v>13</v>
      </c>
      <c r="G35" s="32">
        <f t="shared" si="2"/>
        <v>12</v>
      </c>
      <c r="H35" s="33"/>
      <c r="I35" s="32">
        <v>6</v>
      </c>
      <c r="J35" s="33"/>
      <c r="K35" s="32">
        <v>6</v>
      </c>
      <c r="L35" s="33"/>
      <c r="M35" s="32">
        <v>1</v>
      </c>
      <c r="N35" s="33"/>
      <c r="O35" s="32"/>
      <c r="P35" s="33"/>
      <c r="Q35" s="32"/>
      <c r="R35" s="32"/>
    </row>
    <row r="36" spans="1:18" s="77" customFormat="1" ht="36">
      <c r="A36" s="32">
        <v>31</v>
      </c>
      <c r="B36" s="52" t="s">
        <v>189</v>
      </c>
      <c r="C36" s="92">
        <f t="shared" si="1"/>
        <v>3</v>
      </c>
      <c r="D36" s="92"/>
      <c r="E36" s="92"/>
      <c r="F36" s="92">
        <f t="shared" si="0"/>
        <v>3</v>
      </c>
      <c r="G36" s="32">
        <f t="shared" si="2"/>
        <v>3</v>
      </c>
      <c r="H36" s="33"/>
      <c r="I36" s="32">
        <v>2</v>
      </c>
      <c r="J36" s="33"/>
      <c r="K36" s="32">
        <v>1</v>
      </c>
      <c r="L36" s="33"/>
      <c r="M36" s="32"/>
      <c r="N36" s="33"/>
      <c r="O36" s="32"/>
      <c r="P36" s="33"/>
      <c r="Q36" s="32">
        <v>1</v>
      </c>
      <c r="R36" s="32"/>
    </row>
    <row r="37" spans="1:18" s="77" customFormat="1" ht="24">
      <c r="A37" s="32">
        <v>32</v>
      </c>
      <c r="B37" s="52" t="s">
        <v>190</v>
      </c>
      <c r="C37" s="92">
        <f t="shared" si="1"/>
        <v>11</v>
      </c>
      <c r="D37" s="92"/>
      <c r="E37" s="92">
        <v>1</v>
      </c>
      <c r="F37" s="92">
        <f t="shared" si="0"/>
        <v>10</v>
      </c>
      <c r="G37" s="32">
        <f t="shared" si="2"/>
        <v>9</v>
      </c>
      <c r="H37" s="33"/>
      <c r="I37" s="32">
        <v>5</v>
      </c>
      <c r="J37" s="33"/>
      <c r="K37" s="32">
        <v>4</v>
      </c>
      <c r="L37" s="33"/>
      <c r="M37" s="32">
        <v>1</v>
      </c>
      <c r="N37" s="33"/>
      <c r="O37" s="32"/>
      <c r="P37" s="33"/>
      <c r="Q37" s="32">
        <v>16</v>
      </c>
      <c r="R37" s="32"/>
    </row>
    <row r="38" spans="1:18" s="77" customFormat="1" ht="24">
      <c r="A38" s="32">
        <v>33</v>
      </c>
      <c r="B38" s="52" t="s">
        <v>191</v>
      </c>
      <c r="C38" s="92">
        <f t="shared" si="1"/>
        <v>1</v>
      </c>
      <c r="D38" s="92"/>
      <c r="E38" s="92"/>
      <c r="F38" s="92">
        <f t="shared" si="0"/>
        <v>1</v>
      </c>
      <c r="G38" s="32">
        <f t="shared" si="2"/>
        <v>1</v>
      </c>
      <c r="H38" s="33"/>
      <c r="I38" s="32">
        <v>1</v>
      </c>
      <c r="J38" s="33"/>
      <c r="K38" s="32">
        <v>0</v>
      </c>
      <c r="L38" s="33"/>
      <c r="M38" s="32"/>
      <c r="N38" s="33"/>
      <c r="O38" s="32"/>
      <c r="P38" s="33"/>
      <c r="Q38" s="32">
        <v>2</v>
      </c>
      <c r="R38" s="32"/>
    </row>
    <row r="39" spans="1:18" s="77" customFormat="1" ht="48">
      <c r="A39" s="32">
        <v>34</v>
      </c>
      <c r="B39" s="52" t="s">
        <v>192</v>
      </c>
      <c r="C39" s="92">
        <f t="shared" si="1"/>
        <v>11</v>
      </c>
      <c r="D39" s="92"/>
      <c r="E39" s="92"/>
      <c r="F39" s="92">
        <f t="shared" si="0"/>
        <v>11</v>
      </c>
      <c r="G39" s="32">
        <f t="shared" si="2"/>
        <v>11</v>
      </c>
      <c r="H39" s="33"/>
      <c r="I39" s="32">
        <v>9</v>
      </c>
      <c r="J39" s="33"/>
      <c r="K39" s="32">
        <v>2</v>
      </c>
      <c r="L39" s="33"/>
      <c r="M39" s="32"/>
      <c r="N39" s="33"/>
      <c r="O39" s="32"/>
      <c r="P39" s="33"/>
      <c r="Q39" s="32">
        <v>2</v>
      </c>
      <c r="R39" s="32"/>
    </row>
    <row r="40" spans="1:18" s="77" customFormat="1" ht="36">
      <c r="A40" s="32">
        <v>35</v>
      </c>
      <c r="B40" s="52" t="s">
        <v>193</v>
      </c>
      <c r="C40" s="92">
        <f t="shared" si="1"/>
        <v>13</v>
      </c>
      <c r="D40" s="92"/>
      <c r="E40" s="92"/>
      <c r="F40" s="92">
        <f t="shared" si="0"/>
        <v>13</v>
      </c>
      <c r="G40" s="32">
        <f t="shared" si="2"/>
        <v>13</v>
      </c>
      <c r="H40" s="33"/>
      <c r="I40" s="32">
        <v>9</v>
      </c>
      <c r="J40" s="33"/>
      <c r="K40" s="32">
        <v>4</v>
      </c>
      <c r="L40" s="33"/>
      <c r="M40" s="32"/>
      <c r="N40" s="33"/>
      <c r="O40" s="32"/>
      <c r="P40" s="33"/>
      <c r="Q40" s="32">
        <v>4</v>
      </c>
      <c r="R40" s="32"/>
    </row>
    <row r="41" spans="1:18" s="77" customFormat="1" ht="36">
      <c r="A41" s="32">
        <v>36</v>
      </c>
      <c r="B41" s="52" t="s">
        <v>194</v>
      </c>
      <c r="C41" s="92">
        <f t="shared" si="1"/>
        <v>11</v>
      </c>
      <c r="D41" s="92"/>
      <c r="E41" s="92"/>
      <c r="F41" s="92">
        <f t="shared" si="0"/>
        <v>11</v>
      </c>
      <c r="G41" s="32">
        <f t="shared" si="2"/>
        <v>10</v>
      </c>
      <c r="H41" s="33"/>
      <c r="I41" s="32">
        <v>2</v>
      </c>
      <c r="J41" s="33"/>
      <c r="K41" s="32">
        <v>8</v>
      </c>
      <c r="L41" s="33"/>
      <c r="M41" s="32">
        <v>1</v>
      </c>
      <c r="N41" s="33"/>
      <c r="O41" s="32"/>
      <c r="P41" s="33"/>
      <c r="Q41" s="32">
        <v>1</v>
      </c>
      <c r="R41" s="32"/>
    </row>
    <row r="42" spans="1:18" s="77" customFormat="1" ht="24">
      <c r="A42" s="32">
        <v>37</v>
      </c>
      <c r="B42" s="52" t="s">
        <v>195</v>
      </c>
      <c r="C42" s="92">
        <f t="shared" si="1"/>
        <v>10</v>
      </c>
      <c r="D42" s="92"/>
      <c r="E42" s="92">
        <v>1</v>
      </c>
      <c r="F42" s="92">
        <f t="shared" si="0"/>
        <v>9</v>
      </c>
      <c r="G42" s="32">
        <f t="shared" si="2"/>
        <v>9</v>
      </c>
      <c r="H42" s="33"/>
      <c r="I42" s="32">
        <v>5</v>
      </c>
      <c r="J42" s="33"/>
      <c r="K42" s="32">
        <v>4</v>
      </c>
      <c r="L42" s="33"/>
      <c r="M42" s="32"/>
      <c r="N42" s="33"/>
      <c r="O42" s="32"/>
      <c r="P42" s="33"/>
      <c r="Q42" s="32">
        <v>4</v>
      </c>
      <c r="R42" s="32"/>
    </row>
    <row r="43" spans="1:18" s="77" customFormat="1" ht="24">
      <c r="A43" s="32">
        <v>38</v>
      </c>
      <c r="B43" s="52" t="s">
        <v>196</v>
      </c>
      <c r="C43" s="92">
        <f t="shared" si="1"/>
        <v>6</v>
      </c>
      <c r="D43" s="92"/>
      <c r="E43" s="92"/>
      <c r="F43" s="92">
        <f t="shared" si="0"/>
        <v>6</v>
      </c>
      <c r="G43" s="32">
        <f t="shared" si="2"/>
        <v>6</v>
      </c>
      <c r="H43" s="33"/>
      <c r="I43" s="32">
        <v>4</v>
      </c>
      <c r="J43" s="33"/>
      <c r="K43" s="32">
        <v>2</v>
      </c>
      <c r="L43" s="33"/>
      <c r="M43" s="32"/>
      <c r="N43" s="33"/>
      <c r="O43" s="32"/>
      <c r="P43" s="33"/>
      <c r="Q43" s="32">
        <v>3</v>
      </c>
      <c r="R43" s="32"/>
    </row>
    <row r="44" spans="1:18" s="77" customFormat="1" ht="39.75" customHeight="1">
      <c r="A44" s="32">
        <v>39</v>
      </c>
      <c r="B44" s="52" t="s">
        <v>197</v>
      </c>
      <c r="C44" s="92">
        <f t="shared" si="1"/>
        <v>6</v>
      </c>
      <c r="D44" s="92"/>
      <c r="E44" s="92"/>
      <c r="F44" s="92">
        <f t="shared" si="0"/>
        <v>6</v>
      </c>
      <c r="G44" s="32">
        <f t="shared" si="2"/>
        <v>6</v>
      </c>
      <c r="H44" s="33"/>
      <c r="I44" s="32">
        <v>4</v>
      </c>
      <c r="J44" s="33"/>
      <c r="K44" s="32">
        <v>2</v>
      </c>
      <c r="L44" s="33"/>
      <c r="M44" s="32"/>
      <c r="N44" s="33"/>
      <c r="O44" s="32"/>
      <c r="P44" s="33"/>
      <c r="Q44" s="32"/>
      <c r="R44" s="32"/>
    </row>
    <row r="45" spans="1:18" s="77" customFormat="1" ht="37.5" customHeight="1">
      <c r="A45" s="32">
        <v>40</v>
      </c>
      <c r="B45" s="52" t="s">
        <v>198</v>
      </c>
      <c r="C45" s="92">
        <f t="shared" si="1"/>
        <v>6</v>
      </c>
      <c r="D45" s="92"/>
      <c r="E45" s="92"/>
      <c r="F45" s="92">
        <f t="shared" si="0"/>
        <v>6</v>
      </c>
      <c r="G45" s="32">
        <f t="shared" si="2"/>
        <v>6</v>
      </c>
      <c r="H45" s="33"/>
      <c r="I45" s="32">
        <v>2</v>
      </c>
      <c r="J45" s="33"/>
      <c r="K45" s="32">
        <v>4</v>
      </c>
      <c r="L45" s="33"/>
      <c r="M45" s="32"/>
      <c r="N45" s="33"/>
      <c r="O45" s="32"/>
      <c r="P45" s="33"/>
      <c r="Q45" s="32">
        <v>5</v>
      </c>
      <c r="R45" s="32"/>
    </row>
    <row r="46" spans="1:18" s="77" customFormat="1" ht="24">
      <c r="A46" s="32">
        <v>41</v>
      </c>
      <c r="B46" s="52" t="s">
        <v>199</v>
      </c>
      <c r="C46" s="92">
        <f t="shared" si="1"/>
        <v>4</v>
      </c>
      <c r="D46" s="92"/>
      <c r="E46" s="92">
        <v>1</v>
      </c>
      <c r="F46" s="92">
        <f t="shared" si="0"/>
        <v>3</v>
      </c>
      <c r="G46" s="32">
        <f t="shared" si="2"/>
        <v>3</v>
      </c>
      <c r="H46" s="33"/>
      <c r="I46" s="32">
        <v>2</v>
      </c>
      <c r="J46" s="33"/>
      <c r="K46" s="32">
        <v>1</v>
      </c>
      <c r="L46" s="33"/>
      <c r="M46" s="32"/>
      <c r="N46" s="33"/>
      <c r="O46" s="32"/>
      <c r="P46" s="33"/>
      <c r="Q46" s="32"/>
      <c r="R46" s="32"/>
    </row>
    <row r="47" spans="1:18" s="77" customFormat="1" ht="24">
      <c r="A47" s="32">
        <v>42</v>
      </c>
      <c r="B47" s="52" t="s">
        <v>293</v>
      </c>
      <c r="C47" s="92">
        <f t="shared" si="1"/>
        <v>11</v>
      </c>
      <c r="D47" s="92"/>
      <c r="E47" s="92">
        <v>1</v>
      </c>
      <c r="F47" s="92">
        <f t="shared" si="0"/>
        <v>10</v>
      </c>
      <c r="G47" s="32">
        <f t="shared" si="2"/>
        <v>10</v>
      </c>
      <c r="H47" s="33"/>
      <c r="I47" s="32">
        <v>3</v>
      </c>
      <c r="J47" s="33"/>
      <c r="K47" s="32">
        <v>7</v>
      </c>
      <c r="L47" s="33"/>
      <c r="M47" s="32"/>
      <c r="N47" s="33"/>
      <c r="O47" s="32"/>
      <c r="P47" s="33"/>
      <c r="Q47" s="32"/>
      <c r="R47" s="32"/>
    </row>
    <row r="48" spans="1:18" s="77" customFormat="1" ht="36">
      <c r="A48" s="32">
        <v>43</v>
      </c>
      <c r="B48" s="52" t="s">
        <v>200</v>
      </c>
      <c r="C48" s="92">
        <f t="shared" si="1"/>
        <v>6</v>
      </c>
      <c r="D48" s="92"/>
      <c r="E48" s="92"/>
      <c r="F48" s="92">
        <f t="shared" si="0"/>
        <v>6</v>
      </c>
      <c r="G48" s="32">
        <f t="shared" si="2"/>
        <v>6</v>
      </c>
      <c r="H48" s="33"/>
      <c r="I48" s="32">
        <v>3</v>
      </c>
      <c r="J48" s="33"/>
      <c r="K48" s="32">
        <v>3</v>
      </c>
      <c r="L48" s="33"/>
      <c r="M48" s="32"/>
      <c r="N48" s="33"/>
      <c r="O48" s="32"/>
      <c r="P48" s="33"/>
      <c r="Q48" s="32">
        <v>2</v>
      </c>
      <c r="R48" s="32"/>
    </row>
    <row r="49" spans="1:18" s="77" customFormat="1" ht="36">
      <c r="A49" s="32">
        <v>44</v>
      </c>
      <c r="B49" s="52" t="s">
        <v>201</v>
      </c>
      <c r="C49" s="92">
        <f t="shared" si="1"/>
        <v>8</v>
      </c>
      <c r="D49" s="92"/>
      <c r="E49" s="92"/>
      <c r="F49" s="92">
        <f t="shared" si="0"/>
        <v>8</v>
      </c>
      <c r="G49" s="32">
        <f t="shared" si="2"/>
        <v>8</v>
      </c>
      <c r="H49" s="33"/>
      <c r="I49" s="32">
        <v>7</v>
      </c>
      <c r="J49" s="33"/>
      <c r="K49" s="32">
        <v>1</v>
      </c>
      <c r="L49" s="33"/>
      <c r="M49" s="32"/>
      <c r="N49" s="33"/>
      <c r="O49" s="32"/>
      <c r="P49" s="33"/>
      <c r="Q49" s="32"/>
      <c r="R49" s="32"/>
    </row>
    <row r="50" spans="1:18" s="77" customFormat="1" ht="70.5" customHeight="1">
      <c r="A50" s="32">
        <v>45</v>
      </c>
      <c r="B50" s="129" t="s">
        <v>330</v>
      </c>
      <c r="C50" s="92">
        <f t="shared" si="1"/>
        <v>8</v>
      </c>
      <c r="D50" s="92"/>
      <c r="E50" s="92"/>
      <c r="F50" s="92">
        <f t="shared" si="0"/>
        <v>8</v>
      </c>
      <c r="G50" s="32">
        <f t="shared" si="2"/>
        <v>7</v>
      </c>
      <c r="H50" s="33"/>
      <c r="I50" s="32">
        <v>2</v>
      </c>
      <c r="J50" s="33"/>
      <c r="K50" s="32">
        <v>5</v>
      </c>
      <c r="L50" s="33"/>
      <c r="M50" s="32">
        <v>1</v>
      </c>
      <c r="N50" s="33"/>
      <c r="O50" s="32"/>
      <c r="P50" s="33"/>
      <c r="Q50" s="32">
        <v>2</v>
      </c>
      <c r="R50" s="32"/>
    </row>
    <row r="51" spans="1:18" s="77" customFormat="1" ht="36">
      <c r="A51" s="32">
        <v>46</v>
      </c>
      <c r="B51" s="52" t="s">
        <v>202</v>
      </c>
      <c r="C51" s="92">
        <f t="shared" si="1"/>
        <v>14</v>
      </c>
      <c r="D51" s="92"/>
      <c r="E51" s="92"/>
      <c r="F51" s="92">
        <f t="shared" si="0"/>
        <v>14</v>
      </c>
      <c r="G51" s="32">
        <f t="shared" si="2"/>
        <v>14</v>
      </c>
      <c r="H51" s="33"/>
      <c r="I51" s="32">
        <v>9</v>
      </c>
      <c r="J51" s="33"/>
      <c r="K51" s="32">
        <v>5</v>
      </c>
      <c r="L51" s="33"/>
      <c r="M51" s="32"/>
      <c r="N51" s="33"/>
      <c r="O51" s="32"/>
      <c r="P51" s="33"/>
      <c r="Q51" s="32">
        <v>3</v>
      </c>
      <c r="R51" s="32"/>
    </row>
    <row r="52" spans="1:18" s="77" customFormat="1" ht="36">
      <c r="A52" s="32">
        <v>47</v>
      </c>
      <c r="B52" s="52" t="s">
        <v>203</v>
      </c>
      <c r="C52" s="92">
        <f t="shared" si="1"/>
        <v>5</v>
      </c>
      <c r="D52" s="92"/>
      <c r="E52" s="92"/>
      <c r="F52" s="92">
        <f t="shared" si="0"/>
        <v>5</v>
      </c>
      <c r="G52" s="32">
        <f t="shared" si="2"/>
        <v>5</v>
      </c>
      <c r="H52" s="33"/>
      <c r="I52" s="32">
        <v>3</v>
      </c>
      <c r="J52" s="33"/>
      <c r="K52" s="32">
        <v>2</v>
      </c>
      <c r="L52" s="33"/>
      <c r="M52" s="32"/>
      <c r="N52" s="33"/>
      <c r="O52" s="32"/>
      <c r="P52" s="33"/>
      <c r="Q52" s="32">
        <v>4</v>
      </c>
      <c r="R52" s="32"/>
    </row>
    <row r="53" spans="1:18" s="77" customFormat="1" ht="24">
      <c r="A53" s="32">
        <v>48</v>
      </c>
      <c r="B53" s="52" t="s">
        <v>204</v>
      </c>
      <c r="C53" s="92">
        <f t="shared" si="1"/>
        <v>4</v>
      </c>
      <c r="D53" s="92"/>
      <c r="E53" s="92"/>
      <c r="F53" s="92">
        <f t="shared" si="0"/>
        <v>4</v>
      </c>
      <c r="G53" s="32">
        <f t="shared" si="2"/>
        <v>4</v>
      </c>
      <c r="H53" s="33"/>
      <c r="I53" s="32">
        <v>1</v>
      </c>
      <c r="J53" s="33"/>
      <c r="K53" s="32">
        <v>3</v>
      </c>
      <c r="L53" s="33"/>
      <c r="M53" s="32"/>
      <c r="N53" s="33"/>
      <c r="O53" s="32"/>
      <c r="P53" s="33"/>
      <c r="Q53" s="32"/>
      <c r="R53" s="32"/>
    </row>
    <row r="54" spans="1:18" s="77" customFormat="1" ht="36">
      <c r="A54" s="32">
        <v>49</v>
      </c>
      <c r="B54" s="52" t="s">
        <v>205</v>
      </c>
      <c r="C54" s="92">
        <f t="shared" si="1"/>
        <v>16</v>
      </c>
      <c r="D54" s="92">
        <v>1</v>
      </c>
      <c r="E54" s="92"/>
      <c r="F54" s="92">
        <f t="shared" si="0"/>
        <v>15</v>
      </c>
      <c r="G54" s="32">
        <f t="shared" si="2"/>
        <v>14</v>
      </c>
      <c r="H54" s="33"/>
      <c r="I54" s="32">
        <v>11</v>
      </c>
      <c r="J54" s="33"/>
      <c r="K54" s="32">
        <v>3</v>
      </c>
      <c r="L54" s="33"/>
      <c r="M54" s="32">
        <v>1</v>
      </c>
      <c r="N54" s="33"/>
      <c r="O54" s="32"/>
      <c r="P54" s="33"/>
      <c r="Q54" s="32">
        <v>9</v>
      </c>
      <c r="R54" s="32"/>
    </row>
    <row r="55" spans="1:18" s="77" customFormat="1" ht="48">
      <c r="A55" s="32">
        <v>50</v>
      </c>
      <c r="B55" s="52" t="s">
        <v>206</v>
      </c>
      <c r="C55" s="92">
        <f t="shared" si="1"/>
        <v>13</v>
      </c>
      <c r="D55" s="92"/>
      <c r="E55" s="92"/>
      <c r="F55" s="92">
        <f t="shared" si="0"/>
        <v>13</v>
      </c>
      <c r="G55" s="32">
        <f t="shared" si="2"/>
        <v>13</v>
      </c>
      <c r="H55" s="33"/>
      <c r="I55" s="32">
        <v>9</v>
      </c>
      <c r="J55" s="33"/>
      <c r="K55" s="32">
        <v>4</v>
      </c>
      <c r="L55" s="33"/>
      <c r="M55" s="32"/>
      <c r="N55" s="33"/>
      <c r="O55" s="32"/>
      <c r="P55" s="33"/>
      <c r="Q55" s="32"/>
      <c r="R55" s="32"/>
    </row>
    <row r="56" spans="1:18" s="77" customFormat="1" ht="36">
      <c r="A56" s="32">
        <v>51</v>
      </c>
      <c r="B56" s="52" t="s">
        <v>207</v>
      </c>
      <c r="C56" s="92">
        <f t="shared" si="1"/>
        <v>7</v>
      </c>
      <c r="D56" s="92"/>
      <c r="E56" s="92"/>
      <c r="F56" s="92">
        <f t="shared" si="0"/>
        <v>7</v>
      </c>
      <c r="G56" s="32">
        <f t="shared" si="2"/>
        <v>7</v>
      </c>
      <c r="H56" s="33"/>
      <c r="I56" s="32">
        <v>4</v>
      </c>
      <c r="J56" s="33"/>
      <c r="K56" s="32">
        <v>3</v>
      </c>
      <c r="L56" s="33"/>
      <c r="M56" s="32"/>
      <c r="N56" s="33"/>
      <c r="O56" s="32"/>
      <c r="P56" s="33"/>
      <c r="Q56" s="32">
        <v>1</v>
      </c>
      <c r="R56" s="32"/>
    </row>
    <row r="57" spans="1:18" s="77" customFormat="1" ht="36">
      <c r="A57" s="32">
        <v>52</v>
      </c>
      <c r="B57" s="52" t="s">
        <v>208</v>
      </c>
      <c r="C57" s="92">
        <f t="shared" si="1"/>
        <v>7</v>
      </c>
      <c r="D57" s="92"/>
      <c r="E57" s="92"/>
      <c r="F57" s="92">
        <f t="shared" si="0"/>
        <v>7</v>
      </c>
      <c r="G57" s="32">
        <f t="shared" si="2"/>
        <v>7</v>
      </c>
      <c r="H57" s="33"/>
      <c r="I57" s="32">
        <v>5</v>
      </c>
      <c r="J57" s="33"/>
      <c r="K57" s="32">
        <v>2</v>
      </c>
      <c r="L57" s="33"/>
      <c r="M57" s="32"/>
      <c r="N57" s="33"/>
      <c r="O57" s="32"/>
      <c r="P57" s="33"/>
      <c r="Q57" s="32"/>
      <c r="R57" s="32"/>
    </row>
    <row r="58" spans="1:18" s="77" customFormat="1" ht="36">
      <c r="A58" s="32">
        <v>53</v>
      </c>
      <c r="B58" s="52" t="s">
        <v>209</v>
      </c>
      <c r="C58" s="92">
        <f t="shared" si="1"/>
        <v>4</v>
      </c>
      <c r="D58" s="92"/>
      <c r="E58" s="92">
        <v>1</v>
      </c>
      <c r="F58" s="92">
        <f t="shared" si="0"/>
        <v>3</v>
      </c>
      <c r="G58" s="32">
        <f t="shared" si="2"/>
        <v>3</v>
      </c>
      <c r="H58" s="33"/>
      <c r="I58" s="32">
        <v>1</v>
      </c>
      <c r="J58" s="33"/>
      <c r="K58" s="32">
        <v>2</v>
      </c>
      <c r="L58" s="33"/>
      <c r="M58" s="32"/>
      <c r="N58" s="33"/>
      <c r="O58" s="32"/>
      <c r="P58" s="33"/>
      <c r="Q58" s="32">
        <v>2</v>
      </c>
      <c r="R58" s="32"/>
    </row>
    <row r="59" spans="1:18" s="77" customFormat="1" ht="39.75" customHeight="1">
      <c r="A59" s="32">
        <v>54</v>
      </c>
      <c r="B59" s="52" t="s">
        <v>210</v>
      </c>
      <c r="C59" s="92">
        <f t="shared" si="1"/>
        <v>5</v>
      </c>
      <c r="D59" s="92">
        <v>2</v>
      </c>
      <c r="E59" s="92"/>
      <c r="F59" s="92">
        <f t="shared" si="0"/>
        <v>3</v>
      </c>
      <c r="G59" s="32">
        <f t="shared" si="2"/>
        <v>3</v>
      </c>
      <c r="H59" s="33"/>
      <c r="I59" s="32">
        <v>1</v>
      </c>
      <c r="J59" s="33"/>
      <c r="K59" s="32">
        <v>2</v>
      </c>
      <c r="L59" s="33"/>
      <c r="M59" s="32"/>
      <c r="N59" s="33"/>
      <c r="O59" s="32"/>
      <c r="P59" s="33"/>
      <c r="Q59" s="32">
        <v>4</v>
      </c>
      <c r="R59" s="32"/>
    </row>
    <row r="60" spans="1:18" s="77" customFormat="1" ht="24">
      <c r="A60" s="32">
        <v>55</v>
      </c>
      <c r="B60" s="52" t="s">
        <v>211</v>
      </c>
      <c r="C60" s="92">
        <f t="shared" si="1"/>
        <v>3</v>
      </c>
      <c r="D60" s="92"/>
      <c r="E60" s="92"/>
      <c r="F60" s="92">
        <f t="shared" si="0"/>
        <v>3</v>
      </c>
      <c r="G60" s="32">
        <f t="shared" si="2"/>
        <v>3</v>
      </c>
      <c r="H60" s="33"/>
      <c r="I60" s="32">
        <v>2</v>
      </c>
      <c r="J60" s="33"/>
      <c r="K60" s="32">
        <v>1</v>
      </c>
      <c r="L60" s="33"/>
      <c r="M60" s="32"/>
      <c r="N60" s="33"/>
      <c r="O60" s="32"/>
      <c r="P60" s="33"/>
      <c r="Q60" s="32">
        <v>2</v>
      </c>
      <c r="R60" s="32"/>
    </row>
    <row r="61" spans="1:18" s="77" customFormat="1" ht="24">
      <c r="A61" s="32">
        <v>56</v>
      </c>
      <c r="B61" s="52" t="s">
        <v>212</v>
      </c>
      <c r="C61" s="92">
        <f t="shared" si="1"/>
        <v>12</v>
      </c>
      <c r="D61" s="92">
        <v>1</v>
      </c>
      <c r="E61" s="92"/>
      <c r="F61" s="92">
        <f t="shared" si="0"/>
        <v>11</v>
      </c>
      <c r="G61" s="32">
        <f t="shared" si="2"/>
        <v>11</v>
      </c>
      <c r="H61" s="33"/>
      <c r="I61" s="32">
        <v>6</v>
      </c>
      <c r="J61" s="33"/>
      <c r="K61" s="32">
        <v>5</v>
      </c>
      <c r="L61" s="33"/>
      <c r="M61" s="32"/>
      <c r="N61" s="33"/>
      <c r="O61" s="32"/>
      <c r="P61" s="33"/>
      <c r="Q61" s="32"/>
      <c r="R61" s="32"/>
    </row>
    <row r="62" spans="1:18" s="77" customFormat="1" ht="15">
      <c r="A62" s="227" t="s">
        <v>213</v>
      </c>
      <c r="B62" s="228"/>
      <c r="C62" s="93">
        <f>SUM(D62:F62)</f>
        <v>479</v>
      </c>
      <c r="D62" s="93">
        <f>SUM(D6:D61)</f>
        <v>4</v>
      </c>
      <c r="E62" s="93">
        <f>SUM(E6:E61)</f>
        <v>19</v>
      </c>
      <c r="F62" s="93">
        <f>SUM(G62+M62+O62)</f>
        <v>456</v>
      </c>
      <c r="G62" s="93">
        <f>SUM(I62+K62)</f>
        <v>447</v>
      </c>
      <c r="H62" s="94">
        <f>G62/F62*100</f>
        <v>98.02631578947368</v>
      </c>
      <c r="I62" s="93">
        <f>SUM(I6:I61)</f>
        <v>264</v>
      </c>
      <c r="J62" s="94">
        <f>I62/F62*100</f>
        <v>57.89473684210527</v>
      </c>
      <c r="K62" s="93">
        <f>SUM(K6:K61)</f>
        <v>183</v>
      </c>
      <c r="L62" s="94">
        <f>K62/F62*100</f>
        <v>40.131578947368425</v>
      </c>
      <c r="M62" s="93">
        <f>SUM(M6:M61)</f>
        <v>9</v>
      </c>
      <c r="N62" s="94">
        <f>M62/F62*100</f>
        <v>1.9736842105263157</v>
      </c>
      <c r="O62" s="93">
        <f>SUM(O6:O61)</f>
        <v>0</v>
      </c>
      <c r="P62" s="94">
        <f>O62/F62*100</f>
        <v>0</v>
      </c>
      <c r="Q62" s="93">
        <f>SUM(Q6:Q61)</f>
        <v>153</v>
      </c>
      <c r="R62" s="93"/>
    </row>
    <row r="63" spans="1:18" s="77" customFormat="1" ht="36">
      <c r="A63" s="96">
        <v>1</v>
      </c>
      <c r="B63" s="97" t="s">
        <v>247</v>
      </c>
      <c r="C63" s="92">
        <f>SUM(D63:F63)</f>
        <v>5</v>
      </c>
      <c r="D63" s="92"/>
      <c r="E63" s="92"/>
      <c r="F63" s="92">
        <f aca="true" t="shared" si="3" ref="F63:F126">SUM(G63+M63+O63)</f>
        <v>5</v>
      </c>
      <c r="G63" s="32">
        <f aca="true" t="shared" si="4" ref="G63:G116">SUM(I63+K63)</f>
        <v>5</v>
      </c>
      <c r="H63" s="33"/>
      <c r="I63" s="32">
        <v>0</v>
      </c>
      <c r="J63" s="33"/>
      <c r="K63" s="32">
        <v>5</v>
      </c>
      <c r="L63" s="33"/>
      <c r="M63" s="32"/>
      <c r="N63" s="33"/>
      <c r="O63" s="32"/>
      <c r="P63" s="33"/>
      <c r="Q63" s="32"/>
      <c r="R63" s="32"/>
    </row>
    <row r="64" spans="1:18" s="77" customFormat="1" ht="36">
      <c r="A64" s="96">
        <v>2</v>
      </c>
      <c r="B64" s="97" t="s">
        <v>248</v>
      </c>
      <c r="C64" s="92">
        <f aca="true" t="shared" si="5" ref="C64:C127">SUM(D64:F64)</f>
        <v>6</v>
      </c>
      <c r="D64" s="92"/>
      <c r="E64" s="92"/>
      <c r="F64" s="92">
        <f t="shared" si="3"/>
        <v>6</v>
      </c>
      <c r="G64" s="32">
        <f t="shared" si="4"/>
        <v>6</v>
      </c>
      <c r="H64" s="33"/>
      <c r="I64" s="32">
        <v>2</v>
      </c>
      <c r="J64" s="33"/>
      <c r="K64" s="32">
        <v>4</v>
      </c>
      <c r="L64" s="33"/>
      <c r="M64" s="32"/>
      <c r="N64" s="33"/>
      <c r="O64" s="32"/>
      <c r="P64" s="33"/>
      <c r="Q64" s="32"/>
      <c r="R64" s="32"/>
    </row>
    <row r="65" spans="1:18" s="77" customFormat="1" ht="36">
      <c r="A65" s="96">
        <v>3</v>
      </c>
      <c r="B65" s="97" t="s">
        <v>249</v>
      </c>
      <c r="C65" s="92">
        <f t="shared" si="5"/>
        <v>4</v>
      </c>
      <c r="D65" s="92"/>
      <c r="E65" s="92"/>
      <c r="F65" s="92">
        <f t="shared" si="3"/>
        <v>4</v>
      </c>
      <c r="G65" s="32">
        <f t="shared" si="4"/>
        <v>4</v>
      </c>
      <c r="H65" s="33"/>
      <c r="I65" s="32">
        <v>1</v>
      </c>
      <c r="J65" s="33"/>
      <c r="K65" s="32">
        <v>3</v>
      </c>
      <c r="L65" s="33"/>
      <c r="M65" s="32"/>
      <c r="N65" s="33"/>
      <c r="O65" s="32"/>
      <c r="P65" s="33"/>
      <c r="Q65" s="32"/>
      <c r="R65" s="32"/>
    </row>
    <row r="66" spans="1:18" s="77" customFormat="1" ht="24">
      <c r="A66" s="96">
        <v>4</v>
      </c>
      <c r="B66" s="97" t="s">
        <v>331</v>
      </c>
      <c r="C66" s="92">
        <f t="shared" si="5"/>
        <v>11</v>
      </c>
      <c r="D66" s="92"/>
      <c r="E66" s="92">
        <v>2</v>
      </c>
      <c r="F66" s="92">
        <f t="shared" si="3"/>
        <v>9</v>
      </c>
      <c r="G66" s="32">
        <f t="shared" si="4"/>
        <v>9</v>
      </c>
      <c r="H66" s="33"/>
      <c r="I66" s="32">
        <v>4</v>
      </c>
      <c r="J66" s="33"/>
      <c r="K66" s="32">
        <v>5</v>
      </c>
      <c r="L66" s="33"/>
      <c r="M66" s="32"/>
      <c r="N66" s="33"/>
      <c r="O66" s="32"/>
      <c r="P66" s="33"/>
      <c r="Q66" s="32">
        <v>1</v>
      </c>
      <c r="R66" s="32"/>
    </row>
    <row r="67" spans="1:18" s="77" customFormat="1" ht="36">
      <c r="A67" s="96">
        <v>5</v>
      </c>
      <c r="B67" s="97" t="s">
        <v>250</v>
      </c>
      <c r="C67" s="92">
        <f t="shared" si="5"/>
        <v>11</v>
      </c>
      <c r="D67" s="92"/>
      <c r="E67" s="92"/>
      <c r="F67" s="92">
        <f t="shared" si="3"/>
        <v>11</v>
      </c>
      <c r="G67" s="32">
        <f t="shared" si="4"/>
        <v>11</v>
      </c>
      <c r="H67" s="33"/>
      <c r="I67" s="32">
        <v>4</v>
      </c>
      <c r="J67" s="33"/>
      <c r="K67" s="32">
        <v>7</v>
      </c>
      <c r="L67" s="33"/>
      <c r="M67" s="32"/>
      <c r="N67" s="33"/>
      <c r="O67" s="32"/>
      <c r="P67" s="33"/>
      <c r="Q67" s="32"/>
      <c r="R67" s="32"/>
    </row>
    <row r="68" spans="1:18" s="77" customFormat="1" ht="72">
      <c r="A68" s="96">
        <v>6</v>
      </c>
      <c r="B68" s="78" t="s">
        <v>317</v>
      </c>
      <c r="C68" s="92">
        <f t="shared" si="5"/>
        <v>13</v>
      </c>
      <c r="D68" s="92">
        <v>1</v>
      </c>
      <c r="E68" s="92"/>
      <c r="F68" s="92">
        <f t="shared" si="3"/>
        <v>12</v>
      </c>
      <c r="G68" s="32">
        <f t="shared" si="4"/>
        <v>12</v>
      </c>
      <c r="H68" s="33"/>
      <c r="I68" s="32">
        <v>6</v>
      </c>
      <c r="J68" s="33"/>
      <c r="K68" s="32">
        <v>6</v>
      </c>
      <c r="L68" s="33"/>
      <c r="M68" s="32"/>
      <c r="N68" s="33"/>
      <c r="O68" s="32"/>
      <c r="P68" s="33"/>
      <c r="Q68" s="32"/>
      <c r="R68" s="32"/>
    </row>
    <row r="69" spans="1:18" s="77" customFormat="1" ht="24">
      <c r="A69" s="96">
        <v>7</v>
      </c>
      <c r="B69" s="97" t="s">
        <v>251</v>
      </c>
      <c r="C69" s="92">
        <f t="shared" si="5"/>
        <v>5</v>
      </c>
      <c r="D69" s="92"/>
      <c r="E69" s="92"/>
      <c r="F69" s="92">
        <f t="shared" si="3"/>
        <v>5</v>
      </c>
      <c r="G69" s="32">
        <f t="shared" si="4"/>
        <v>5</v>
      </c>
      <c r="H69" s="33"/>
      <c r="I69" s="32">
        <v>0</v>
      </c>
      <c r="J69" s="33"/>
      <c r="K69" s="32">
        <v>5</v>
      </c>
      <c r="L69" s="33"/>
      <c r="M69" s="32"/>
      <c r="N69" s="33"/>
      <c r="O69" s="32"/>
      <c r="P69" s="33"/>
      <c r="Q69" s="32"/>
      <c r="R69" s="32"/>
    </row>
    <row r="70" spans="1:18" s="77" customFormat="1" ht="36">
      <c r="A70" s="96">
        <v>8</v>
      </c>
      <c r="B70" s="97" t="s">
        <v>252</v>
      </c>
      <c r="C70" s="92">
        <f t="shared" si="5"/>
        <v>2</v>
      </c>
      <c r="D70" s="92"/>
      <c r="E70" s="92"/>
      <c r="F70" s="92">
        <f t="shared" si="3"/>
        <v>2</v>
      </c>
      <c r="G70" s="32">
        <f t="shared" si="4"/>
        <v>2</v>
      </c>
      <c r="H70" s="33"/>
      <c r="I70" s="32">
        <v>1</v>
      </c>
      <c r="J70" s="33"/>
      <c r="K70" s="32">
        <v>1</v>
      </c>
      <c r="L70" s="33"/>
      <c r="M70" s="32"/>
      <c r="N70" s="33"/>
      <c r="O70" s="32"/>
      <c r="P70" s="33"/>
      <c r="Q70" s="32">
        <v>1</v>
      </c>
      <c r="R70" s="32"/>
    </row>
    <row r="71" spans="1:18" s="77" customFormat="1" ht="24">
      <c r="A71" s="96">
        <v>9</v>
      </c>
      <c r="B71" s="97" t="s">
        <v>253</v>
      </c>
      <c r="C71" s="92">
        <f t="shared" si="5"/>
        <v>7</v>
      </c>
      <c r="D71" s="92"/>
      <c r="E71" s="92"/>
      <c r="F71" s="92">
        <f t="shared" si="3"/>
        <v>7</v>
      </c>
      <c r="G71" s="32">
        <f t="shared" si="4"/>
        <v>7</v>
      </c>
      <c r="H71" s="33"/>
      <c r="I71" s="32">
        <v>1</v>
      </c>
      <c r="J71" s="33"/>
      <c r="K71" s="32">
        <v>6</v>
      </c>
      <c r="L71" s="33"/>
      <c r="M71" s="32"/>
      <c r="N71" s="33"/>
      <c r="O71" s="32"/>
      <c r="P71" s="33"/>
      <c r="Q71" s="32"/>
      <c r="R71" s="32"/>
    </row>
    <row r="72" spans="1:18" s="77" customFormat="1" ht="60">
      <c r="A72" s="96">
        <v>10</v>
      </c>
      <c r="B72" s="79" t="s">
        <v>318</v>
      </c>
      <c r="C72" s="92">
        <f t="shared" si="5"/>
        <v>6</v>
      </c>
      <c r="D72" s="92"/>
      <c r="E72" s="92"/>
      <c r="F72" s="92">
        <f t="shared" si="3"/>
        <v>6</v>
      </c>
      <c r="G72" s="32">
        <f t="shared" si="4"/>
        <v>6</v>
      </c>
      <c r="H72" s="33"/>
      <c r="I72" s="32">
        <v>2</v>
      </c>
      <c r="J72" s="33"/>
      <c r="K72" s="32">
        <v>4</v>
      </c>
      <c r="L72" s="33"/>
      <c r="M72" s="32"/>
      <c r="N72" s="33"/>
      <c r="O72" s="32"/>
      <c r="P72" s="33"/>
      <c r="Q72" s="32"/>
      <c r="R72" s="32"/>
    </row>
    <row r="73" spans="1:18" s="77" customFormat="1" ht="24">
      <c r="A73" s="96">
        <v>11</v>
      </c>
      <c r="B73" s="97" t="s">
        <v>254</v>
      </c>
      <c r="C73" s="92">
        <f t="shared" si="5"/>
        <v>8</v>
      </c>
      <c r="D73" s="92"/>
      <c r="E73" s="92">
        <v>1</v>
      </c>
      <c r="F73" s="92">
        <f t="shared" si="3"/>
        <v>7</v>
      </c>
      <c r="G73" s="32">
        <f t="shared" si="4"/>
        <v>7</v>
      </c>
      <c r="H73" s="33"/>
      <c r="I73" s="32">
        <v>6</v>
      </c>
      <c r="J73" s="33"/>
      <c r="K73" s="32">
        <v>1</v>
      </c>
      <c r="L73" s="33"/>
      <c r="M73" s="32"/>
      <c r="N73" s="33"/>
      <c r="O73" s="32"/>
      <c r="P73" s="33"/>
      <c r="Q73" s="32"/>
      <c r="R73" s="32"/>
    </row>
    <row r="74" spans="1:18" s="77" customFormat="1" ht="24">
      <c r="A74" s="96">
        <v>12</v>
      </c>
      <c r="B74" s="97" t="s">
        <v>255</v>
      </c>
      <c r="C74" s="92">
        <f t="shared" si="5"/>
        <v>15</v>
      </c>
      <c r="D74" s="92"/>
      <c r="E74" s="92">
        <v>1</v>
      </c>
      <c r="F74" s="92">
        <f t="shared" si="3"/>
        <v>14</v>
      </c>
      <c r="G74" s="32">
        <f t="shared" si="4"/>
        <v>14</v>
      </c>
      <c r="H74" s="33"/>
      <c r="I74" s="32">
        <v>11</v>
      </c>
      <c r="J74" s="33"/>
      <c r="K74" s="32">
        <v>3</v>
      </c>
      <c r="L74" s="33"/>
      <c r="M74" s="32"/>
      <c r="N74" s="33"/>
      <c r="O74" s="32"/>
      <c r="P74" s="33"/>
      <c r="Q74" s="32"/>
      <c r="R74" s="32"/>
    </row>
    <row r="75" spans="1:18" s="77" customFormat="1" ht="48">
      <c r="A75" s="96">
        <v>13</v>
      </c>
      <c r="B75" s="97" t="s">
        <v>256</v>
      </c>
      <c r="C75" s="92">
        <f t="shared" si="5"/>
        <v>3</v>
      </c>
      <c r="D75" s="92"/>
      <c r="E75" s="92">
        <v>1</v>
      </c>
      <c r="F75" s="92">
        <f t="shared" si="3"/>
        <v>2</v>
      </c>
      <c r="G75" s="32">
        <f t="shared" si="4"/>
        <v>1</v>
      </c>
      <c r="H75" s="33"/>
      <c r="I75" s="32">
        <v>1</v>
      </c>
      <c r="J75" s="33"/>
      <c r="K75" s="32">
        <v>0</v>
      </c>
      <c r="L75" s="33"/>
      <c r="M75" s="32"/>
      <c r="N75" s="33"/>
      <c r="O75" s="32">
        <v>1</v>
      </c>
      <c r="P75" s="33"/>
      <c r="Q75" s="32"/>
      <c r="R75" s="32"/>
    </row>
    <row r="76" spans="1:18" s="77" customFormat="1" ht="24">
      <c r="A76" s="96">
        <v>14</v>
      </c>
      <c r="B76" s="97" t="s">
        <v>257</v>
      </c>
      <c r="C76" s="92">
        <f t="shared" si="5"/>
        <v>9</v>
      </c>
      <c r="D76" s="92"/>
      <c r="E76" s="92"/>
      <c r="F76" s="92">
        <f t="shared" si="3"/>
        <v>9</v>
      </c>
      <c r="G76" s="32">
        <f t="shared" si="4"/>
        <v>9</v>
      </c>
      <c r="H76" s="33"/>
      <c r="I76" s="32">
        <v>4</v>
      </c>
      <c r="J76" s="33"/>
      <c r="K76" s="32">
        <v>5</v>
      </c>
      <c r="L76" s="33"/>
      <c r="M76" s="32"/>
      <c r="N76" s="33"/>
      <c r="O76" s="32"/>
      <c r="P76" s="33"/>
      <c r="Q76" s="32">
        <v>2</v>
      </c>
      <c r="R76" s="32"/>
    </row>
    <row r="77" spans="1:18" s="77" customFormat="1" ht="39" customHeight="1">
      <c r="A77" s="96">
        <v>15</v>
      </c>
      <c r="B77" s="97" t="s">
        <v>258</v>
      </c>
      <c r="C77" s="92">
        <f t="shared" si="5"/>
        <v>4</v>
      </c>
      <c r="D77" s="92"/>
      <c r="E77" s="92"/>
      <c r="F77" s="92">
        <f t="shared" si="3"/>
        <v>4</v>
      </c>
      <c r="G77" s="32">
        <f t="shared" si="4"/>
        <v>4</v>
      </c>
      <c r="H77" s="33"/>
      <c r="I77" s="32">
        <v>3</v>
      </c>
      <c r="J77" s="33"/>
      <c r="K77" s="32">
        <v>1</v>
      </c>
      <c r="L77" s="33"/>
      <c r="M77" s="32"/>
      <c r="N77" s="33"/>
      <c r="O77" s="32"/>
      <c r="P77" s="33"/>
      <c r="Q77" s="32">
        <v>1</v>
      </c>
      <c r="R77" s="32"/>
    </row>
    <row r="78" spans="1:18" s="77" customFormat="1" ht="60">
      <c r="A78" s="96">
        <v>16</v>
      </c>
      <c r="B78" s="78" t="s">
        <v>319</v>
      </c>
      <c r="C78" s="92">
        <f t="shared" si="5"/>
        <v>42</v>
      </c>
      <c r="D78" s="92">
        <v>1</v>
      </c>
      <c r="E78" s="92">
        <v>3</v>
      </c>
      <c r="F78" s="92">
        <f t="shared" si="3"/>
        <v>38</v>
      </c>
      <c r="G78" s="32">
        <f t="shared" si="4"/>
        <v>35</v>
      </c>
      <c r="H78" s="33"/>
      <c r="I78" s="32">
        <v>19</v>
      </c>
      <c r="J78" s="33"/>
      <c r="K78" s="32">
        <v>16</v>
      </c>
      <c r="L78" s="33"/>
      <c r="M78" s="32">
        <v>2</v>
      </c>
      <c r="N78" s="33"/>
      <c r="O78" s="32">
        <v>1</v>
      </c>
      <c r="P78" s="33"/>
      <c r="Q78" s="32">
        <v>4</v>
      </c>
      <c r="R78" s="32"/>
    </row>
    <row r="79" spans="1:18" s="77" customFormat="1" ht="24">
      <c r="A79" s="96">
        <v>17</v>
      </c>
      <c r="B79" s="97" t="s">
        <v>259</v>
      </c>
      <c r="C79" s="92">
        <f t="shared" si="5"/>
        <v>18</v>
      </c>
      <c r="D79" s="92"/>
      <c r="E79" s="92"/>
      <c r="F79" s="92">
        <f t="shared" si="3"/>
        <v>18</v>
      </c>
      <c r="G79" s="32">
        <f t="shared" si="4"/>
        <v>17</v>
      </c>
      <c r="H79" s="33"/>
      <c r="I79" s="32">
        <v>6</v>
      </c>
      <c r="J79" s="33"/>
      <c r="K79" s="32">
        <v>11</v>
      </c>
      <c r="L79" s="33"/>
      <c r="M79" s="32">
        <v>1</v>
      </c>
      <c r="N79" s="33"/>
      <c r="O79" s="32"/>
      <c r="P79" s="33"/>
      <c r="Q79" s="32">
        <v>1</v>
      </c>
      <c r="R79" s="32"/>
    </row>
    <row r="80" spans="1:18" s="77" customFormat="1" ht="36">
      <c r="A80" s="96">
        <v>18</v>
      </c>
      <c r="B80" s="97" t="s">
        <v>294</v>
      </c>
      <c r="C80" s="92">
        <f t="shared" si="5"/>
        <v>6</v>
      </c>
      <c r="D80" s="92"/>
      <c r="E80" s="92"/>
      <c r="F80" s="92">
        <f t="shared" si="3"/>
        <v>6</v>
      </c>
      <c r="G80" s="32">
        <f t="shared" si="4"/>
        <v>6</v>
      </c>
      <c r="H80" s="33"/>
      <c r="I80" s="32"/>
      <c r="J80" s="33"/>
      <c r="K80" s="32">
        <v>6</v>
      </c>
      <c r="L80" s="33"/>
      <c r="M80" s="32"/>
      <c r="N80" s="33"/>
      <c r="O80" s="32"/>
      <c r="P80" s="33"/>
      <c r="Q80" s="32">
        <v>2</v>
      </c>
      <c r="R80" s="32"/>
    </row>
    <row r="81" spans="1:18" s="77" customFormat="1" ht="36">
      <c r="A81" s="96">
        <v>19</v>
      </c>
      <c r="B81" s="97" t="s">
        <v>260</v>
      </c>
      <c r="C81" s="92">
        <f t="shared" si="5"/>
        <v>5</v>
      </c>
      <c r="D81" s="92"/>
      <c r="E81" s="92"/>
      <c r="F81" s="92">
        <f t="shared" si="3"/>
        <v>5</v>
      </c>
      <c r="G81" s="32">
        <f t="shared" si="4"/>
        <v>5</v>
      </c>
      <c r="H81" s="33"/>
      <c r="I81" s="32">
        <v>2</v>
      </c>
      <c r="J81" s="33"/>
      <c r="K81" s="32">
        <v>3</v>
      </c>
      <c r="L81" s="33"/>
      <c r="M81" s="32"/>
      <c r="N81" s="33"/>
      <c r="O81" s="32"/>
      <c r="P81" s="33"/>
      <c r="Q81" s="32"/>
      <c r="R81" s="32"/>
    </row>
    <row r="82" spans="1:18" ht="24">
      <c r="A82" s="96">
        <v>20</v>
      </c>
      <c r="B82" s="97" t="s">
        <v>261</v>
      </c>
      <c r="C82" s="92">
        <f t="shared" si="5"/>
        <v>8</v>
      </c>
      <c r="D82" s="92"/>
      <c r="E82" s="92"/>
      <c r="F82" s="92">
        <f t="shared" si="3"/>
        <v>8</v>
      </c>
      <c r="G82" s="32">
        <f t="shared" si="4"/>
        <v>8</v>
      </c>
      <c r="H82" s="33"/>
      <c r="I82" s="32">
        <v>4</v>
      </c>
      <c r="J82" s="33"/>
      <c r="K82" s="32">
        <v>4</v>
      </c>
      <c r="L82" s="33"/>
      <c r="M82" s="32"/>
      <c r="N82" s="33"/>
      <c r="O82" s="32"/>
      <c r="P82" s="33"/>
      <c r="Q82" s="32">
        <v>3</v>
      </c>
      <c r="R82" s="32"/>
    </row>
    <row r="83" spans="1:18" ht="48">
      <c r="A83" s="96">
        <v>21</v>
      </c>
      <c r="B83" s="97" t="s">
        <v>306</v>
      </c>
      <c r="C83" s="92">
        <f t="shared" si="5"/>
        <v>5</v>
      </c>
      <c r="D83" s="92"/>
      <c r="E83" s="92"/>
      <c r="F83" s="92">
        <f t="shared" si="3"/>
        <v>5</v>
      </c>
      <c r="G83" s="32">
        <f t="shared" si="4"/>
        <v>5</v>
      </c>
      <c r="H83" s="33"/>
      <c r="I83" s="32">
        <v>4</v>
      </c>
      <c r="J83" s="33"/>
      <c r="K83" s="32">
        <v>1</v>
      </c>
      <c r="L83" s="33"/>
      <c r="M83" s="32"/>
      <c r="N83" s="33"/>
      <c r="O83" s="32"/>
      <c r="P83" s="33"/>
      <c r="Q83" s="32"/>
      <c r="R83" s="32"/>
    </row>
    <row r="84" spans="1:18" ht="48">
      <c r="A84" s="96">
        <v>22</v>
      </c>
      <c r="B84" s="97" t="s">
        <v>307</v>
      </c>
      <c r="C84" s="92">
        <f t="shared" si="5"/>
        <v>9</v>
      </c>
      <c r="D84" s="92"/>
      <c r="E84" s="92"/>
      <c r="F84" s="92">
        <f t="shared" si="3"/>
        <v>9</v>
      </c>
      <c r="G84" s="32">
        <f t="shared" si="4"/>
        <v>8</v>
      </c>
      <c r="H84" s="33"/>
      <c r="I84" s="32">
        <v>5</v>
      </c>
      <c r="J84" s="33"/>
      <c r="K84" s="32">
        <v>3</v>
      </c>
      <c r="L84" s="33"/>
      <c r="M84" s="32"/>
      <c r="N84" s="33"/>
      <c r="O84" s="32">
        <v>1</v>
      </c>
      <c r="P84" s="33"/>
      <c r="Q84" s="32">
        <v>1</v>
      </c>
      <c r="R84" s="32"/>
    </row>
    <row r="85" spans="1:18" ht="36">
      <c r="A85" s="96">
        <v>23</v>
      </c>
      <c r="B85" s="97" t="s">
        <v>262</v>
      </c>
      <c r="C85" s="92">
        <f t="shared" si="5"/>
        <v>7</v>
      </c>
      <c r="D85" s="92"/>
      <c r="E85" s="92"/>
      <c r="F85" s="92">
        <f t="shared" si="3"/>
        <v>7</v>
      </c>
      <c r="G85" s="32">
        <f t="shared" si="4"/>
        <v>7</v>
      </c>
      <c r="H85" s="33"/>
      <c r="I85" s="32">
        <v>2</v>
      </c>
      <c r="J85" s="33"/>
      <c r="K85" s="32">
        <v>5</v>
      </c>
      <c r="L85" s="33"/>
      <c r="M85" s="32"/>
      <c r="N85" s="33"/>
      <c r="O85" s="32"/>
      <c r="P85" s="33"/>
      <c r="Q85" s="32"/>
      <c r="R85" s="32"/>
    </row>
    <row r="86" spans="1:18" ht="36">
      <c r="A86" s="96">
        <v>24</v>
      </c>
      <c r="B86" s="97" t="s">
        <v>263</v>
      </c>
      <c r="C86" s="92">
        <f t="shared" si="5"/>
        <v>6</v>
      </c>
      <c r="D86" s="92"/>
      <c r="E86" s="92"/>
      <c r="F86" s="92">
        <f t="shared" si="3"/>
        <v>6</v>
      </c>
      <c r="G86" s="32">
        <f t="shared" si="4"/>
        <v>6</v>
      </c>
      <c r="H86" s="33"/>
      <c r="I86" s="32">
        <v>5</v>
      </c>
      <c r="J86" s="33"/>
      <c r="K86" s="32">
        <v>1</v>
      </c>
      <c r="L86" s="33"/>
      <c r="M86" s="32"/>
      <c r="N86" s="33"/>
      <c r="O86" s="32"/>
      <c r="P86" s="33"/>
      <c r="Q86" s="32"/>
      <c r="R86" s="32"/>
    </row>
    <row r="87" spans="1:18" ht="24">
      <c r="A87" s="96">
        <v>25</v>
      </c>
      <c r="B87" s="97" t="s">
        <v>264</v>
      </c>
      <c r="C87" s="92">
        <f t="shared" si="5"/>
        <v>3</v>
      </c>
      <c r="D87" s="92"/>
      <c r="E87" s="92"/>
      <c r="F87" s="92">
        <f t="shared" si="3"/>
        <v>3</v>
      </c>
      <c r="G87" s="32">
        <f t="shared" si="4"/>
        <v>3</v>
      </c>
      <c r="H87" s="33"/>
      <c r="I87" s="32">
        <v>1</v>
      </c>
      <c r="J87" s="33"/>
      <c r="K87" s="32">
        <v>2</v>
      </c>
      <c r="L87" s="33"/>
      <c r="M87" s="32"/>
      <c r="N87" s="33"/>
      <c r="O87" s="32"/>
      <c r="P87" s="33"/>
      <c r="Q87" s="32"/>
      <c r="R87" s="32"/>
    </row>
    <row r="88" spans="1:18" ht="12.75">
      <c r="A88" s="96">
        <v>26</v>
      </c>
      <c r="B88" s="97" t="s">
        <v>332</v>
      </c>
      <c r="C88" s="92">
        <f t="shared" si="5"/>
        <v>7</v>
      </c>
      <c r="D88" s="92"/>
      <c r="E88" s="92">
        <v>2</v>
      </c>
      <c r="F88" s="92">
        <f t="shared" si="3"/>
        <v>5</v>
      </c>
      <c r="G88" s="32">
        <f t="shared" si="4"/>
        <v>5</v>
      </c>
      <c r="H88" s="33"/>
      <c r="I88" s="32">
        <v>1</v>
      </c>
      <c r="J88" s="33"/>
      <c r="K88" s="32">
        <v>4</v>
      </c>
      <c r="L88" s="33"/>
      <c r="M88" s="32"/>
      <c r="N88" s="33"/>
      <c r="O88" s="32"/>
      <c r="P88" s="33"/>
      <c r="Q88" s="32">
        <v>4</v>
      </c>
      <c r="R88" s="32"/>
    </row>
    <row r="89" spans="1:18" ht="12.75">
      <c r="A89" s="96">
        <v>27</v>
      </c>
      <c r="B89" s="97" t="s">
        <v>265</v>
      </c>
      <c r="C89" s="92">
        <f t="shared" si="5"/>
        <v>9</v>
      </c>
      <c r="D89" s="92"/>
      <c r="E89" s="92"/>
      <c r="F89" s="92">
        <f t="shared" si="3"/>
        <v>9</v>
      </c>
      <c r="G89" s="32">
        <f t="shared" si="4"/>
        <v>9</v>
      </c>
      <c r="H89" s="33"/>
      <c r="I89" s="32">
        <v>5</v>
      </c>
      <c r="J89" s="33"/>
      <c r="K89" s="32">
        <v>4</v>
      </c>
      <c r="L89" s="33"/>
      <c r="M89" s="32"/>
      <c r="N89" s="33"/>
      <c r="O89" s="32"/>
      <c r="P89" s="33"/>
      <c r="Q89" s="32"/>
      <c r="R89" s="32"/>
    </row>
    <row r="90" spans="1:18" ht="12.75">
      <c r="A90" s="96">
        <v>28</v>
      </c>
      <c r="B90" s="97" t="s">
        <v>266</v>
      </c>
      <c r="C90" s="92">
        <f t="shared" si="5"/>
        <v>5</v>
      </c>
      <c r="D90" s="92"/>
      <c r="E90" s="92"/>
      <c r="F90" s="92">
        <f t="shared" si="3"/>
        <v>5</v>
      </c>
      <c r="G90" s="32">
        <f t="shared" si="4"/>
        <v>5</v>
      </c>
      <c r="H90" s="33"/>
      <c r="I90" s="32"/>
      <c r="J90" s="33"/>
      <c r="K90" s="32">
        <v>5</v>
      </c>
      <c r="L90" s="33"/>
      <c r="M90" s="32"/>
      <c r="N90" s="33"/>
      <c r="O90" s="32"/>
      <c r="P90" s="33"/>
      <c r="Q90" s="32">
        <v>1</v>
      </c>
      <c r="R90" s="32"/>
    </row>
    <row r="91" spans="1:18" ht="24">
      <c r="A91" s="96">
        <v>29</v>
      </c>
      <c r="B91" s="97" t="s">
        <v>333</v>
      </c>
      <c r="C91" s="92">
        <f t="shared" si="5"/>
        <v>5</v>
      </c>
      <c r="D91" s="92"/>
      <c r="E91" s="92"/>
      <c r="F91" s="92">
        <f t="shared" si="3"/>
        <v>5</v>
      </c>
      <c r="G91" s="32">
        <f t="shared" si="4"/>
        <v>5</v>
      </c>
      <c r="H91" s="33"/>
      <c r="I91" s="32">
        <v>1</v>
      </c>
      <c r="J91" s="33"/>
      <c r="K91" s="32">
        <v>4</v>
      </c>
      <c r="L91" s="33"/>
      <c r="M91" s="32"/>
      <c r="N91" s="33"/>
      <c r="O91" s="32"/>
      <c r="P91" s="33"/>
      <c r="Q91" s="32">
        <v>5</v>
      </c>
      <c r="R91" s="32"/>
    </row>
    <row r="92" spans="1:18" ht="12.75">
      <c r="A92" s="96">
        <v>30</v>
      </c>
      <c r="B92" s="97" t="s">
        <v>334</v>
      </c>
      <c r="C92" s="92">
        <f t="shared" si="5"/>
        <v>0</v>
      </c>
      <c r="D92" s="92"/>
      <c r="E92" s="92"/>
      <c r="F92" s="92">
        <f t="shared" si="3"/>
        <v>0</v>
      </c>
      <c r="G92" s="32">
        <f t="shared" si="4"/>
        <v>0</v>
      </c>
      <c r="H92" s="33"/>
      <c r="I92" s="32">
        <v>0</v>
      </c>
      <c r="J92" s="33"/>
      <c r="K92" s="32">
        <v>0</v>
      </c>
      <c r="L92" s="33"/>
      <c r="M92" s="32"/>
      <c r="N92" s="33"/>
      <c r="O92" s="32"/>
      <c r="P92" s="33"/>
      <c r="Q92" s="32">
        <v>1</v>
      </c>
      <c r="R92" s="32"/>
    </row>
    <row r="93" spans="1:18" ht="24">
      <c r="A93" s="96">
        <v>31</v>
      </c>
      <c r="B93" s="97" t="s">
        <v>267</v>
      </c>
      <c r="C93" s="92">
        <f t="shared" si="5"/>
        <v>16</v>
      </c>
      <c r="D93" s="92"/>
      <c r="E93" s="92">
        <v>1</v>
      </c>
      <c r="F93" s="92">
        <f t="shared" si="3"/>
        <v>15</v>
      </c>
      <c r="G93" s="32">
        <f t="shared" si="4"/>
        <v>13</v>
      </c>
      <c r="H93" s="33"/>
      <c r="I93" s="32">
        <v>8</v>
      </c>
      <c r="J93" s="33"/>
      <c r="K93" s="32">
        <v>5</v>
      </c>
      <c r="L93" s="33"/>
      <c r="M93" s="32">
        <v>2</v>
      </c>
      <c r="N93" s="33"/>
      <c r="O93" s="32"/>
      <c r="P93" s="33"/>
      <c r="Q93" s="32">
        <v>1</v>
      </c>
      <c r="R93" s="32"/>
    </row>
    <row r="94" spans="1:18" ht="24">
      <c r="A94" s="96">
        <v>32</v>
      </c>
      <c r="B94" s="97" t="s">
        <v>268</v>
      </c>
      <c r="C94" s="92">
        <f t="shared" si="5"/>
        <v>4</v>
      </c>
      <c r="D94" s="92"/>
      <c r="E94" s="92"/>
      <c r="F94" s="92">
        <f t="shared" si="3"/>
        <v>4</v>
      </c>
      <c r="G94" s="32">
        <f t="shared" si="4"/>
        <v>4</v>
      </c>
      <c r="H94" s="33"/>
      <c r="I94" s="32">
        <v>1</v>
      </c>
      <c r="J94" s="33"/>
      <c r="K94" s="32">
        <v>3</v>
      </c>
      <c r="L94" s="33"/>
      <c r="M94" s="32"/>
      <c r="N94" s="33"/>
      <c r="O94" s="32"/>
      <c r="P94" s="33"/>
      <c r="Q94" s="32">
        <v>2</v>
      </c>
      <c r="R94" s="32"/>
    </row>
    <row r="95" spans="1:18" ht="24">
      <c r="A95" s="96">
        <v>33</v>
      </c>
      <c r="B95" s="97" t="s">
        <v>269</v>
      </c>
      <c r="C95" s="92">
        <f t="shared" si="5"/>
        <v>7</v>
      </c>
      <c r="D95" s="92"/>
      <c r="E95" s="92"/>
      <c r="F95" s="92">
        <f t="shared" si="3"/>
        <v>7</v>
      </c>
      <c r="G95" s="32">
        <f t="shared" si="4"/>
        <v>7</v>
      </c>
      <c r="H95" s="33"/>
      <c r="I95" s="32">
        <v>1</v>
      </c>
      <c r="J95" s="33"/>
      <c r="K95" s="32">
        <v>6</v>
      </c>
      <c r="L95" s="33"/>
      <c r="M95" s="32"/>
      <c r="N95" s="33"/>
      <c r="O95" s="32"/>
      <c r="P95" s="33"/>
      <c r="Q95" s="32">
        <v>6</v>
      </c>
      <c r="R95" s="32"/>
    </row>
    <row r="96" spans="1:18" ht="24">
      <c r="A96" s="96">
        <v>34</v>
      </c>
      <c r="B96" s="97" t="s">
        <v>270</v>
      </c>
      <c r="C96" s="92">
        <f t="shared" si="5"/>
        <v>20</v>
      </c>
      <c r="D96" s="92">
        <v>1</v>
      </c>
      <c r="E96" s="92">
        <v>1</v>
      </c>
      <c r="F96" s="92">
        <f t="shared" si="3"/>
        <v>18</v>
      </c>
      <c r="G96" s="32">
        <f t="shared" si="4"/>
        <v>15</v>
      </c>
      <c r="H96" s="33"/>
      <c r="I96" s="32">
        <v>8</v>
      </c>
      <c r="J96" s="33"/>
      <c r="K96" s="32">
        <v>7</v>
      </c>
      <c r="L96" s="33"/>
      <c r="M96" s="32"/>
      <c r="N96" s="33"/>
      <c r="O96" s="32">
        <v>3</v>
      </c>
      <c r="P96" s="33"/>
      <c r="Q96" s="32"/>
      <c r="R96" s="32"/>
    </row>
    <row r="97" spans="1:18" ht="24">
      <c r="A97" s="96">
        <v>35</v>
      </c>
      <c r="B97" s="97" t="s">
        <v>271</v>
      </c>
      <c r="C97" s="92">
        <f t="shared" si="5"/>
        <v>2</v>
      </c>
      <c r="D97" s="92"/>
      <c r="E97" s="92"/>
      <c r="F97" s="92">
        <f t="shared" si="3"/>
        <v>2</v>
      </c>
      <c r="G97" s="32">
        <f t="shared" si="4"/>
        <v>2</v>
      </c>
      <c r="H97" s="33"/>
      <c r="I97" s="32">
        <v>1</v>
      </c>
      <c r="J97" s="33"/>
      <c r="K97" s="32">
        <v>1</v>
      </c>
      <c r="L97" s="33"/>
      <c r="M97" s="32"/>
      <c r="N97" s="33"/>
      <c r="O97" s="32"/>
      <c r="P97" s="33"/>
      <c r="Q97" s="32"/>
      <c r="R97" s="32"/>
    </row>
    <row r="98" spans="1:18" ht="24">
      <c r="A98" s="96">
        <v>36</v>
      </c>
      <c r="B98" s="97" t="s">
        <v>272</v>
      </c>
      <c r="C98" s="92">
        <f t="shared" si="5"/>
        <v>7</v>
      </c>
      <c r="D98" s="92"/>
      <c r="E98" s="92">
        <v>2</v>
      </c>
      <c r="F98" s="92">
        <f t="shared" si="3"/>
        <v>5</v>
      </c>
      <c r="G98" s="32">
        <f t="shared" si="4"/>
        <v>5</v>
      </c>
      <c r="H98" s="33"/>
      <c r="I98" s="32">
        <v>1</v>
      </c>
      <c r="J98" s="33"/>
      <c r="K98" s="32">
        <v>4</v>
      </c>
      <c r="L98" s="33"/>
      <c r="M98" s="32"/>
      <c r="N98" s="33"/>
      <c r="O98" s="32"/>
      <c r="P98" s="33"/>
      <c r="Q98" s="32">
        <v>2</v>
      </c>
      <c r="R98" s="32"/>
    </row>
    <row r="99" spans="1:18" ht="24">
      <c r="A99" s="96">
        <v>37</v>
      </c>
      <c r="B99" s="97" t="s">
        <v>273</v>
      </c>
      <c r="C99" s="92">
        <f t="shared" si="5"/>
        <v>18</v>
      </c>
      <c r="D99" s="92"/>
      <c r="E99" s="92"/>
      <c r="F99" s="92">
        <f t="shared" si="3"/>
        <v>18</v>
      </c>
      <c r="G99" s="32">
        <f t="shared" si="4"/>
        <v>18</v>
      </c>
      <c r="H99" s="33"/>
      <c r="I99" s="32">
        <v>6</v>
      </c>
      <c r="J99" s="33"/>
      <c r="K99" s="32">
        <v>12</v>
      </c>
      <c r="L99" s="33"/>
      <c r="M99" s="32"/>
      <c r="N99" s="33"/>
      <c r="O99" s="32"/>
      <c r="P99" s="33"/>
      <c r="Q99" s="32"/>
      <c r="R99" s="32"/>
    </row>
    <row r="100" spans="1:18" ht="24">
      <c r="A100" s="96">
        <v>38</v>
      </c>
      <c r="B100" s="97" t="s">
        <v>335</v>
      </c>
      <c r="C100" s="92">
        <f t="shared" si="5"/>
        <v>5</v>
      </c>
      <c r="D100" s="92"/>
      <c r="E100" s="92"/>
      <c r="F100" s="92">
        <f t="shared" si="3"/>
        <v>5</v>
      </c>
      <c r="G100" s="32">
        <f t="shared" si="4"/>
        <v>5</v>
      </c>
      <c r="H100" s="33"/>
      <c r="I100" s="32">
        <v>1</v>
      </c>
      <c r="J100" s="33"/>
      <c r="K100" s="32">
        <v>4</v>
      </c>
      <c r="L100" s="33"/>
      <c r="M100" s="32"/>
      <c r="N100" s="33"/>
      <c r="O100" s="32"/>
      <c r="P100" s="33"/>
      <c r="Q100" s="32">
        <v>1</v>
      </c>
      <c r="R100" s="32"/>
    </row>
    <row r="101" spans="1:18" ht="24">
      <c r="A101" s="96">
        <v>39</v>
      </c>
      <c r="B101" s="97" t="s">
        <v>274</v>
      </c>
      <c r="C101" s="92">
        <f t="shared" si="5"/>
        <v>12</v>
      </c>
      <c r="D101" s="92"/>
      <c r="E101" s="92"/>
      <c r="F101" s="92">
        <f t="shared" si="3"/>
        <v>12</v>
      </c>
      <c r="G101" s="32">
        <f t="shared" si="4"/>
        <v>12</v>
      </c>
      <c r="H101" s="33"/>
      <c r="I101" s="32">
        <v>6</v>
      </c>
      <c r="J101" s="33"/>
      <c r="K101" s="32">
        <v>6</v>
      </c>
      <c r="L101" s="33"/>
      <c r="M101" s="32"/>
      <c r="N101" s="33"/>
      <c r="O101" s="32"/>
      <c r="P101" s="33"/>
      <c r="Q101" s="32">
        <v>2</v>
      </c>
      <c r="R101" s="32"/>
    </row>
    <row r="102" spans="1:18" ht="60">
      <c r="A102" s="96">
        <v>40</v>
      </c>
      <c r="B102" s="97" t="s">
        <v>275</v>
      </c>
      <c r="C102" s="92">
        <f t="shared" si="5"/>
        <v>5</v>
      </c>
      <c r="D102" s="92"/>
      <c r="E102" s="92"/>
      <c r="F102" s="92">
        <f t="shared" si="3"/>
        <v>5</v>
      </c>
      <c r="G102" s="32">
        <f t="shared" si="4"/>
        <v>5</v>
      </c>
      <c r="H102" s="33"/>
      <c r="I102" s="32">
        <v>3</v>
      </c>
      <c r="J102" s="33"/>
      <c r="K102" s="32">
        <v>2</v>
      </c>
      <c r="L102" s="33"/>
      <c r="M102" s="32"/>
      <c r="N102" s="33"/>
      <c r="O102" s="32"/>
      <c r="P102" s="33"/>
      <c r="Q102" s="32"/>
      <c r="R102" s="32"/>
    </row>
    <row r="103" spans="1:18" ht="60">
      <c r="A103" s="96">
        <v>41</v>
      </c>
      <c r="B103" s="97" t="s">
        <v>276</v>
      </c>
      <c r="C103" s="92">
        <f t="shared" si="5"/>
        <v>10</v>
      </c>
      <c r="D103" s="92"/>
      <c r="E103" s="92"/>
      <c r="F103" s="92">
        <f t="shared" si="3"/>
        <v>10</v>
      </c>
      <c r="G103" s="32">
        <f t="shared" si="4"/>
        <v>10</v>
      </c>
      <c r="H103" s="33"/>
      <c r="I103" s="32">
        <v>10</v>
      </c>
      <c r="J103" s="33"/>
      <c r="K103" s="32">
        <v>0</v>
      </c>
      <c r="L103" s="33"/>
      <c r="M103" s="32"/>
      <c r="N103" s="33"/>
      <c r="O103" s="32"/>
      <c r="P103" s="33"/>
      <c r="Q103" s="32"/>
      <c r="R103" s="32"/>
    </row>
    <row r="104" spans="1:18" ht="84">
      <c r="A104" s="96">
        <v>42</v>
      </c>
      <c r="B104" s="97" t="s">
        <v>308</v>
      </c>
      <c r="C104" s="92">
        <f t="shared" si="5"/>
        <v>9</v>
      </c>
      <c r="D104" s="92"/>
      <c r="E104" s="92"/>
      <c r="F104" s="92">
        <f>SUM(G104+M104+O104)</f>
        <v>9</v>
      </c>
      <c r="G104" s="32">
        <f>SUM(I104+K104)</f>
        <v>9</v>
      </c>
      <c r="H104" s="33"/>
      <c r="I104" s="32">
        <v>4</v>
      </c>
      <c r="J104" s="33"/>
      <c r="K104" s="32">
        <v>5</v>
      </c>
      <c r="L104" s="33"/>
      <c r="M104" s="32"/>
      <c r="N104" s="33"/>
      <c r="O104" s="32"/>
      <c r="P104" s="33"/>
      <c r="Q104" s="32">
        <v>1</v>
      </c>
      <c r="R104" s="32"/>
    </row>
    <row r="105" spans="1:18" ht="120">
      <c r="A105" s="96">
        <v>43</v>
      </c>
      <c r="B105" s="53" t="s">
        <v>214</v>
      </c>
      <c r="C105" s="92">
        <f t="shared" si="5"/>
        <v>6</v>
      </c>
      <c r="D105" s="92"/>
      <c r="E105" s="92">
        <v>1</v>
      </c>
      <c r="F105" s="92">
        <f>SUM(G105+M105+O105)</f>
        <v>5</v>
      </c>
      <c r="G105" s="32">
        <f>SUM(I105+K105)</f>
        <v>5</v>
      </c>
      <c r="H105" s="33"/>
      <c r="I105" s="32">
        <v>0</v>
      </c>
      <c r="J105" s="33"/>
      <c r="K105" s="32">
        <v>5</v>
      </c>
      <c r="L105" s="33"/>
      <c r="M105" s="32"/>
      <c r="N105" s="33"/>
      <c r="O105" s="32"/>
      <c r="P105" s="33"/>
      <c r="Q105" s="32">
        <v>2</v>
      </c>
      <c r="R105" s="32"/>
    </row>
    <row r="106" spans="1:18" ht="120">
      <c r="A106" s="96">
        <v>44</v>
      </c>
      <c r="B106" s="53" t="s">
        <v>215</v>
      </c>
      <c r="C106" s="92">
        <f t="shared" si="5"/>
        <v>7</v>
      </c>
      <c r="D106" s="92"/>
      <c r="E106" s="92"/>
      <c r="F106" s="92">
        <f>SUM(G106+M106+O106)</f>
        <v>7</v>
      </c>
      <c r="G106" s="32">
        <f>SUM(I106+K106)</f>
        <v>6</v>
      </c>
      <c r="H106" s="33"/>
      <c r="I106" s="32">
        <v>4</v>
      </c>
      <c r="J106" s="33"/>
      <c r="K106" s="32">
        <v>2</v>
      </c>
      <c r="L106" s="33"/>
      <c r="M106" s="32">
        <v>1</v>
      </c>
      <c r="N106" s="33"/>
      <c r="O106" s="32"/>
      <c r="P106" s="33"/>
      <c r="Q106" s="32"/>
      <c r="R106" s="32"/>
    </row>
    <row r="107" spans="1:18" ht="15">
      <c r="A107" s="227" t="s">
        <v>295</v>
      </c>
      <c r="B107" s="228"/>
      <c r="C107" s="93">
        <f t="shared" si="5"/>
        <v>372</v>
      </c>
      <c r="D107" s="93">
        <f>SUM(D63:D104)</f>
        <v>3</v>
      </c>
      <c r="E107" s="93">
        <f>SUM(E63:E106)</f>
        <v>15</v>
      </c>
      <c r="F107" s="93">
        <f>SUM(G107+M107+O107)</f>
        <v>354</v>
      </c>
      <c r="G107" s="93">
        <f>SUM(I107+K107)</f>
        <v>342</v>
      </c>
      <c r="H107" s="94">
        <f>G107/F107*100</f>
        <v>96.61016949152543</v>
      </c>
      <c r="I107" s="93">
        <f>SUM(I63:I106)</f>
        <v>155</v>
      </c>
      <c r="J107" s="94">
        <f>I107/F107*100</f>
        <v>43.78531073446328</v>
      </c>
      <c r="K107" s="93">
        <f>SUM(K63:K106)</f>
        <v>187</v>
      </c>
      <c r="L107" s="94">
        <f>K107/F107*100</f>
        <v>52.824858757062145</v>
      </c>
      <c r="M107" s="93">
        <f>SUM(M63:M106)</f>
        <v>6</v>
      </c>
      <c r="N107" s="94">
        <f>M107/F107*100</f>
        <v>1.694915254237288</v>
      </c>
      <c r="O107" s="93">
        <f>SUM(O63:O106)</f>
        <v>6</v>
      </c>
      <c r="P107" s="94">
        <f>O107/F107*100</f>
        <v>1.694915254237288</v>
      </c>
      <c r="Q107" s="93">
        <f>SUM(Q63:Q106)</f>
        <v>44</v>
      </c>
      <c r="R107" s="93"/>
    </row>
    <row r="108" spans="1:18" ht="48">
      <c r="A108" s="101">
        <v>1</v>
      </c>
      <c r="B108" s="53" t="s">
        <v>216</v>
      </c>
      <c r="C108" s="92">
        <f t="shared" si="5"/>
        <v>0</v>
      </c>
      <c r="D108" s="92"/>
      <c r="E108" s="92"/>
      <c r="F108" s="92">
        <f t="shared" si="3"/>
        <v>0</v>
      </c>
      <c r="G108" s="32">
        <f t="shared" si="4"/>
        <v>0</v>
      </c>
      <c r="H108" s="33"/>
      <c r="I108" s="32">
        <v>0</v>
      </c>
      <c r="J108" s="33"/>
      <c r="K108" s="32">
        <v>0</v>
      </c>
      <c r="L108" s="33"/>
      <c r="M108" s="32"/>
      <c r="N108" s="33"/>
      <c r="O108" s="32"/>
      <c r="P108" s="33"/>
      <c r="Q108" s="32">
        <v>2</v>
      </c>
      <c r="R108" s="32"/>
    </row>
    <row r="109" spans="1:18" ht="26.25" customHeight="1">
      <c r="A109" s="101">
        <v>2</v>
      </c>
      <c r="B109" s="97" t="s">
        <v>296</v>
      </c>
      <c r="C109" s="92">
        <f t="shared" si="5"/>
        <v>13</v>
      </c>
      <c r="D109" s="92">
        <v>1</v>
      </c>
      <c r="E109" s="92">
        <v>1</v>
      </c>
      <c r="F109" s="92">
        <f t="shared" si="3"/>
        <v>11</v>
      </c>
      <c r="G109" s="32">
        <f t="shared" si="4"/>
        <v>11</v>
      </c>
      <c r="H109" s="33"/>
      <c r="I109" s="32">
        <v>4</v>
      </c>
      <c r="J109" s="33"/>
      <c r="K109" s="32">
        <v>7</v>
      </c>
      <c r="L109" s="33"/>
      <c r="M109" s="32"/>
      <c r="N109" s="33"/>
      <c r="O109" s="32"/>
      <c r="P109" s="33"/>
      <c r="Q109" s="32"/>
      <c r="R109" s="32"/>
    </row>
    <row r="110" spans="1:18" ht="48">
      <c r="A110" s="101">
        <v>3</v>
      </c>
      <c r="B110" s="53" t="s">
        <v>217</v>
      </c>
      <c r="C110" s="92">
        <f t="shared" si="5"/>
        <v>6</v>
      </c>
      <c r="D110" s="92"/>
      <c r="E110" s="92"/>
      <c r="F110" s="92">
        <f t="shared" si="3"/>
        <v>6</v>
      </c>
      <c r="G110" s="32">
        <f t="shared" si="4"/>
        <v>6</v>
      </c>
      <c r="H110" s="33"/>
      <c r="I110" s="32">
        <v>3</v>
      </c>
      <c r="J110" s="33"/>
      <c r="K110" s="32">
        <v>3</v>
      </c>
      <c r="L110" s="33"/>
      <c r="M110" s="32"/>
      <c r="N110" s="33"/>
      <c r="O110" s="32"/>
      <c r="P110" s="33"/>
      <c r="Q110" s="32">
        <v>26</v>
      </c>
      <c r="R110" s="32"/>
    </row>
    <row r="111" spans="1:18" ht="24">
      <c r="A111" s="101">
        <v>4</v>
      </c>
      <c r="B111" s="114" t="s">
        <v>336</v>
      </c>
      <c r="C111" s="92">
        <f t="shared" si="5"/>
        <v>3</v>
      </c>
      <c r="D111" s="92"/>
      <c r="E111" s="92"/>
      <c r="F111" s="92">
        <f t="shared" si="3"/>
        <v>3</v>
      </c>
      <c r="G111" s="32">
        <f t="shared" si="4"/>
        <v>3</v>
      </c>
      <c r="H111" s="33"/>
      <c r="I111" s="32">
        <v>2</v>
      </c>
      <c r="J111" s="33"/>
      <c r="K111" s="32">
        <v>1</v>
      </c>
      <c r="L111" s="33"/>
      <c r="M111" s="32"/>
      <c r="N111" s="33"/>
      <c r="O111" s="32"/>
      <c r="P111" s="33"/>
      <c r="Q111" s="32">
        <v>12</v>
      </c>
      <c r="R111" s="32"/>
    </row>
    <row r="112" spans="1:18" ht="24">
      <c r="A112" s="101">
        <v>5</v>
      </c>
      <c r="B112" s="114" t="s">
        <v>337</v>
      </c>
      <c r="C112" s="92">
        <f t="shared" si="5"/>
        <v>12</v>
      </c>
      <c r="D112" s="92"/>
      <c r="E112" s="92"/>
      <c r="F112" s="92">
        <f t="shared" si="3"/>
        <v>12</v>
      </c>
      <c r="G112" s="32">
        <f t="shared" si="4"/>
        <v>12</v>
      </c>
      <c r="H112" s="33"/>
      <c r="I112" s="32">
        <v>8</v>
      </c>
      <c r="J112" s="33"/>
      <c r="K112" s="32">
        <v>4</v>
      </c>
      <c r="L112" s="33"/>
      <c r="M112" s="32"/>
      <c r="N112" s="33"/>
      <c r="O112" s="32"/>
      <c r="P112" s="33"/>
      <c r="Q112" s="32">
        <v>1</v>
      </c>
      <c r="R112" s="32"/>
    </row>
    <row r="113" spans="1:18" ht="36">
      <c r="A113" s="101">
        <v>6</v>
      </c>
      <c r="B113" s="114" t="s">
        <v>338</v>
      </c>
      <c r="C113" s="92">
        <f t="shared" si="5"/>
        <v>1</v>
      </c>
      <c r="D113" s="92"/>
      <c r="E113" s="92"/>
      <c r="F113" s="92">
        <f t="shared" si="3"/>
        <v>1</v>
      </c>
      <c r="G113" s="32">
        <f t="shared" si="4"/>
        <v>1</v>
      </c>
      <c r="H113" s="33"/>
      <c r="I113" s="32">
        <v>0</v>
      </c>
      <c r="J113" s="33"/>
      <c r="K113" s="32">
        <v>1</v>
      </c>
      <c r="L113" s="33"/>
      <c r="M113" s="32"/>
      <c r="N113" s="33"/>
      <c r="O113" s="32"/>
      <c r="P113" s="33"/>
      <c r="Q113" s="32"/>
      <c r="R113" s="32"/>
    </row>
    <row r="114" spans="1:18" ht="15">
      <c r="A114" s="229" t="s">
        <v>218</v>
      </c>
      <c r="B114" s="230"/>
      <c r="C114" s="93">
        <f t="shared" si="5"/>
        <v>35</v>
      </c>
      <c r="D114" s="93">
        <f>SUM(D108:D113)</f>
        <v>1</v>
      </c>
      <c r="E114" s="93">
        <f>SUM(E108:E113)</f>
        <v>1</v>
      </c>
      <c r="F114" s="93">
        <f>SUM(G114+M114+O114)</f>
        <v>33</v>
      </c>
      <c r="G114" s="93">
        <f>SUM(I114+K114)</f>
        <v>33</v>
      </c>
      <c r="H114" s="94">
        <f>G114/F114*100</f>
        <v>100</v>
      </c>
      <c r="I114" s="93">
        <f>SUM(I108:I113)</f>
        <v>17</v>
      </c>
      <c r="J114" s="94">
        <f>I114/F114*100</f>
        <v>51.515151515151516</v>
      </c>
      <c r="K114" s="93">
        <f>SUM(K108:K113)</f>
        <v>16</v>
      </c>
      <c r="L114" s="94">
        <f>K114/F114*100</f>
        <v>48.484848484848484</v>
      </c>
      <c r="M114" s="93">
        <f>SUM(M108:M113)</f>
        <v>0</v>
      </c>
      <c r="N114" s="94">
        <f>M114/F114*100</f>
        <v>0</v>
      </c>
      <c r="O114" s="93">
        <f>SUM(O108:O113)</f>
        <v>0</v>
      </c>
      <c r="P114" s="94">
        <f>O114/F114*100</f>
        <v>0</v>
      </c>
      <c r="Q114" s="93">
        <f>SUM(Q108:Q113)</f>
        <v>41</v>
      </c>
      <c r="R114" s="93"/>
    </row>
    <row r="115" spans="1:18" ht="24">
      <c r="A115" s="115">
        <v>1</v>
      </c>
      <c r="B115" s="98" t="s">
        <v>277</v>
      </c>
      <c r="C115" s="92">
        <f t="shared" si="5"/>
        <v>4</v>
      </c>
      <c r="D115" s="92"/>
      <c r="E115" s="92"/>
      <c r="F115" s="92">
        <f t="shared" si="3"/>
        <v>4</v>
      </c>
      <c r="G115" s="32">
        <f t="shared" si="4"/>
        <v>4</v>
      </c>
      <c r="H115" s="33"/>
      <c r="I115" s="32">
        <v>3</v>
      </c>
      <c r="J115" s="33"/>
      <c r="K115" s="32">
        <v>1</v>
      </c>
      <c r="L115" s="33"/>
      <c r="M115" s="32"/>
      <c r="N115" s="33"/>
      <c r="O115" s="32"/>
      <c r="P115" s="33"/>
      <c r="Q115" s="32"/>
      <c r="R115" s="32"/>
    </row>
    <row r="116" spans="1:18" ht="24">
      <c r="A116" s="115">
        <v>2</v>
      </c>
      <c r="B116" s="99" t="s">
        <v>278</v>
      </c>
      <c r="C116" s="92">
        <f t="shared" si="5"/>
        <v>2</v>
      </c>
      <c r="D116" s="92"/>
      <c r="E116" s="92"/>
      <c r="F116" s="92">
        <f t="shared" si="3"/>
        <v>2</v>
      </c>
      <c r="G116" s="32">
        <f t="shared" si="4"/>
        <v>2</v>
      </c>
      <c r="H116" s="33"/>
      <c r="I116" s="32">
        <v>1</v>
      </c>
      <c r="J116" s="33"/>
      <c r="K116" s="32">
        <v>1</v>
      </c>
      <c r="L116" s="33"/>
      <c r="M116" s="32"/>
      <c r="N116" s="33"/>
      <c r="O116" s="32"/>
      <c r="P116" s="33"/>
      <c r="Q116" s="32"/>
      <c r="R116" s="32"/>
    </row>
    <row r="117" spans="1:18" ht="24">
      <c r="A117" s="115">
        <v>3</v>
      </c>
      <c r="B117" s="97" t="s">
        <v>279</v>
      </c>
      <c r="C117" s="92">
        <f t="shared" si="5"/>
        <v>1</v>
      </c>
      <c r="D117" s="92"/>
      <c r="E117" s="92"/>
      <c r="F117" s="92">
        <f t="shared" si="3"/>
        <v>1</v>
      </c>
      <c r="G117" s="32">
        <f>SUM(I117+K117)</f>
        <v>1</v>
      </c>
      <c r="H117" s="33"/>
      <c r="I117" s="32">
        <v>1</v>
      </c>
      <c r="J117" s="33"/>
      <c r="K117" s="32"/>
      <c r="L117" s="33"/>
      <c r="M117" s="32"/>
      <c r="N117" s="33"/>
      <c r="O117" s="32"/>
      <c r="P117" s="33"/>
      <c r="Q117" s="32"/>
      <c r="R117" s="32"/>
    </row>
    <row r="118" spans="1:18" ht="24">
      <c r="A118" s="115">
        <v>4</v>
      </c>
      <c r="B118" s="99" t="s">
        <v>280</v>
      </c>
      <c r="C118" s="92">
        <f t="shared" si="5"/>
        <v>1</v>
      </c>
      <c r="D118" s="92"/>
      <c r="E118" s="92"/>
      <c r="F118" s="92">
        <f t="shared" si="3"/>
        <v>1</v>
      </c>
      <c r="G118" s="32">
        <f>SUM(I118+K118)</f>
        <v>1</v>
      </c>
      <c r="H118" s="33"/>
      <c r="I118" s="32">
        <v>0</v>
      </c>
      <c r="J118" s="33"/>
      <c r="K118" s="32">
        <v>1</v>
      </c>
      <c r="L118" s="33"/>
      <c r="M118" s="32"/>
      <c r="N118" s="33"/>
      <c r="O118" s="32"/>
      <c r="P118" s="33"/>
      <c r="Q118" s="32"/>
      <c r="R118" s="32"/>
    </row>
    <row r="119" spans="1:18" ht="24">
      <c r="A119" s="115">
        <v>5</v>
      </c>
      <c r="B119" s="99" t="s">
        <v>281</v>
      </c>
      <c r="C119" s="92">
        <f t="shared" si="5"/>
        <v>4</v>
      </c>
      <c r="D119" s="92"/>
      <c r="E119" s="92"/>
      <c r="F119" s="92">
        <f t="shared" si="3"/>
        <v>4</v>
      </c>
      <c r="G119" s="32">
        <f>SUM(I119+K119)</f>
        <v>4</v>
      </c>
      <c r="H119" s="33"/>
      <c r="I119" s="32">
        <v>2</v>
      </c>
      <c r="J119" s="33"/>
      <c r="K119" s="32">
        <v>2</v>
      </c>
      <c r="L119" s="33"/>
      <c r="M119" s="32"/>
      <c r="N119" s="33"/>
      <c r="O119" s="32"/>
      <c r="P119" s="33"/>
      <c r="Q119" s="32"/>
      <c r="R119" s="32"/>
    </row>
    <row r="120" spans="1:18" ht="24">
      <c r="A120" s="115">
        <v>6</v>
      </c>
      <c r="B120" s="97" t="s">
        <v>282</v>
      </c>
      <c r="C120" s="92">
        <f t="shared" si="5"/>
        <v>1</v>
      </c>
      <c r="D120" s="92"/>
      <c r="E120" s="92"/>
      <c r="F120" s="92">
        <f t="shared" si="3"/>
        <v>1</v>
      </c>
      <c r="G120" s="32">
        <f>SUM(I120+K120)</f>
        <v>1</v>
      </c>
      <c r="H120" s="33"/>
      <c r="I120" s="32">
        <v>1</v>
      </c>
      <c r="J120" s="33"/>
      <c r="K120" s="32">
        <v>0</v>
      </c>
      <c r="L120" s="33"/>
      <c r="M120" s="32"/>
      <c r="N120" s="33"/>
      <c r="O120" s="32"/>
      <c r="P120" s="33"/>
      <c r="Q120" s="32"/>
      <c r="R120" s="32"/>
    </row>
    <row r="121" spans="1:18" ht="24">
      <c r="A121" s="115">
        <v>7</v>
      </c>
      <c r="B121" s="97" t="s">
        <v>283</v>
      </c>
      <c r="C121" s="92">
        <f t="shared" si="5"/>
        <v>0</v>
      </c>
      <c r="D121" s="92"/>
      <c r="E121" s="92"/>
      <c r="F121" s="92">
        <f t="shared" si="3"/>
        <v>0</v>
      </c>
      <c r="G121" s="32">
        <f>SUM(I121+K121)</f>
        <v>0</v>
      </c>
      <c r="H121" s="33"/>
      <c r="I121" s="32">
        <v>0</v>
      </c>
      <c r="J121" s="33"/>
      <c r="K121" s="32">
        <v>0</v>
      </c>
      <c r="L121" s="33"/>
      <c r="M121" s="32"/>
      <c r="N121" s="33"/>
      <c r="O121" s="32"/>
      <c r="P121" s="33"/>
      <c r="Q121" s="32"/>
      <c r="R121" s="32"/>
    </row>
    <row r="122" spans="1:18" ht="15">
      <c r="A122" s="229" t="s">
        <v>284</v>
      </c>
      <c r="B122" s="230"/>
      <c r="C122" s="93">
        <f>SUM(D122:F122)</f>
        <v>13</v>
      </c>
      <c r="D122" s="93">
        <f>SUM(D115:D121)</f>
        <v>0</v>
      </c>
      <c r="E122" s="93">
        <f>SUM(E115:E121)</f>
        <v>0</v>
      </c>
      <c r="F122" s="93">
        <f>SUM(G122+M122+O122)</f>
        <v>13</v>
      </c>
      <c r="G122" s="93">
        <f aca="true" t="shared" si="6" ref="G122:G130">SUM(I122+K122)</f>
        <v>13</v>
      </c>
      <c r="H122" s="94">
        <f>G122/F122*100</f>
        <v>100</v>
      </c>
      <c r="I122" s="93">
        <f>SUM(I115:I121)</f>
        <v>8</v>
      </c>
      <c r="J122" s="94">
        <f>I122/F122*100</f>
        <v>61.53846153846154</v>
      </c>
      <c r="K122" s="93">
        <f>SUM(K115:K121)</f>
        <v>5</v>
      </c>
      <c r="L122" s="94">
        <f>K122/F122*100</f>
        <v>38.46153846153847</v>
      </c>
      <c r="M122" s="93">
        <f>SUM(M115:M121)</f>
        <v>0</v>
      </c>
      <c r="N122" s="94">
        <f>M122/F122*100</f>
        <v>0</v>
      </c>
      <c r="O122" s="93">
        <f>SUM(O115:O121)</f>
        <v>0</v>
      </c>
      <c r="P122" s="94">
        <f>O122/F122*100</f>
        <v>0</v>
      </c>
      <c r="Q122" s="93">
        <f>SUM(Q115:Q121)</f>
        <v>0</v>
      </c>
      <c r="R122" s="93"/>
    </row>
    <row r="123" spans="1:18" ht="36">
      <c r="A123" s="32">
        <v>1</v>
      </c>
      <c r="B123" s="89" t="s">
        <v>219</v>
      </c>
      <c r="C123" s="92">
        <f t="shared" si="5"/>
        <v>7</v>
      </c>
      <c r="D123" s="92"/>
      <c r="E123" s="92"/>
      <c r="F123" s="92">
        <f t="shared" si="3"/>
        <v>7</v>
      </c>
      <c r="G123" s="32">
        <f t="shared" si="6"/>
        <v>7</v>
      </c>
      <c r="H123" s="33"/>
      <c r="I123" s="32">
        <v>5</v>
      </c>
      <c r="J123" s="33"/>
      <c r="K123" s="32">
        <v>2</v>
      </c>
      <c r="L123" s="33"/>
      <c r="M123" s="32"/>
      <c r="N123" s="33"/>
      <c r="O123" s="32"/>
      <c r="P123" s="33"/>
      <c r="Q123" s="32"/>
      <c r="R123" s="32"/>
    </row>
    <row r="124" spans="1:18" ht="45" customHeight="1">
      <c r="A124" s="32">
        <v>2</v>
      </c>
      <c r="B124" s="95" t="s">
        <v>320</v>
      </c>
      <c r="C124" s="92">
        <f t="shared" si="5"/>
        <v>2</v>
      </c>
      <c r="D124" s="92"/>
      <c r="E124" s="92"/>
      <c r="F124" s="92">
        <f t="shared" si="3"/>
        <v>2</v>
      </c>
      <c r="G124" s="32">
        <f t="shared" si="6"/>
        <v>2</v>
      </c>
      <c r="H124" s="33"/>
      <c r="I124" s="32">
        <v>0</v>
      </c>
      <c r="J124" s="33"/>
      <c r="K124" s="32">
        <v>2</v>
      </c>
      <c r="L124" s="33"/>
      <c r="M124" s="32"/>
      <c r="N124" s="33"/>
      <c r="O124" s="32"/>
      <c r="P124" s="33"/>
      <c r="Q124" s="32"/>
      <c r="R124" s="32"/>
    </row>
    <row r="125" spans="1:18" ht="60">
      <c r="A125" s="32">
        <v>3</v>
      </c>
      <c r="B125" s="53" t="s">
        <v>339</v>
      </c>
      <c r="C125" s="92">
        <f t="shared" si="5"/>
        <v>0</v>
      </c>
      <c r="D125" s="92"/>
      <c r="E125" s="92"/>
      <c r="F125" s="92">
        <f t="shared" si="3"/>
        <v>0</v>
      </c>
      <c r="G125" s="32">
        <f t="shared" si="6"/>
        <v>0</v>
      </c>
      <c r="H125" s="33"/>
      <c r="I125" s="32">
        <v>0</v>
      </c>
      <c r="J125" s="33"/>
      <c r="K125" s="32">
        <v>0</v>
      </c>
      <c r="L125" s="33"/>
      <c r="M125" s="32"/>
      <c r="N125" s="33"/>
      <c r="O125" s="32"/>
      <c r="P125" s="33"/>
      <c r="Q125" s="32"/>
      <c r="R125" s="32"/>
    </row>
    <row r="126" spans="1:18" ht="60">
      <c r="A126" s="32">
        <v>4</v>
      </c>
      <c r="B126" s="52" t="s">
        <v>340</v>
      </c>
      <c r="C126" s="92">
        <f t="shared" si="5"/>
        <v>4</v>
      </c>
      <c r="D126" s="92"/>
      <c r="E126" s="92"/>
      <c r="F126" s="92">
        <f t="shared" si="3"/>
        <v>4</v>
      </c>
      <c r="G126" s="32">
        <f t="shared" si="6"/>
        <v>4</v>
      </c>
      <c r="H126" s="33"/>
      <c r="I126" s="32">
        <v>1</v>
      </c>
      <c r="J126" s="33"/>
      <c r="K126" s="32">
        <v>3</v>
      </c>
      <c r="L126" s="33"/>
      <c r="M126" s="32"/>
      <c r="N126" s="33"/>
      <c r="O126" s="32"/>
      <c r="P126" s="33"/>
      <c r="Q126" s="32">
        <v>2</v>
      </c>
      <c r="R126" s="32"/>
    </row>
    <row r="127" spans="1:18" ht="51.75" customHeight="1">
      <c r="A127" s="32">
        <v>5</v>
      </c>
      <c r="B127" s="52" t="s">
        <v>309</v>
      </c>
      <c r="C127" s="92">
        <f t="shared" si="5"/>
        <v>4</v>
      </c>
      <c r="D127" s="92"/>
      <c r="E127" s="92">
        <v>2</v>
      </c>
      <c r="F127" s="92">
        <f>SUM(G127+M127+O127)</f>
        <v>2</v>
      </c>
      <c r="G127" s="32">
        <f t="shared" si="6"/>
        <v>2</v>
      </c>
      <c r="H127" s="33"/>
      <c r="I127" s="32">
        <v>2</v>
      </c>
      <c r="J127" s="33"/>
      <c r="K127" s="32">
        <v>0</v>
      </c>
      <c r="L127" s="33"/>
      <c r="M127" s="32"/>
      <c r="N127" s="33"/>
      <c r="O127" s="32"/>
      <c r="P127" s="33"/>
      <c r="Q127" s="32">
        <v>1</v>
      </c>
      <c r="R127" s="32"/>
    </row>
    <row r="128" spans="1:18" ht="48">
      <c r="A128" s="32">
        <v>6</v>
      </c>
      <c r="B128" s="52" t="s">
        <v>245</v>
      </c>
      <c r="C128" s="92">
        <f>SUM(D128:F128)</f>
        <v>18</v>
      </c>
      <c r="D128" s="92"/>
      <c r="E128" s="92">
        <v>1</v>
      </c>
      <c r="F128" s="92">
        <f>SUM(G128+M128+O128)</f>
        <v>17</v>
      </c>
      <c r="G128" s="32">
        <f t="shared" si="6"/>
        <v>17</v>
      </c>
      <c r="H128" s="33"/>
      <c r="I128" s="32">
        <v>1</v>
      </c>
      <c r="J128" s="33"/>
      <c r="K128" s="32">
        <v>16</v>
      </c>
      <c r="L128" s="33"/>
      <c r="M128" s="32"/>
      <c r="N128" s="33"/>
      <c r="O128" s="32"/>
      <c r="P128" s="33"/>
      <c r="Q128" s="32">
        <v>37</v>
      </c>
      <c r="R128" s="32"/>
    </row>
    <row r="129" spans="1:18" ht="50.25" customHeight="1">
      <c r="A129" s="32">
        <v>7</v>
      </c>
      <c r="B129" s="89" t="s">
        <v>220</v>
      </c>
      <c r="C129" s="92">
        <f>SUM(D129:F129)</f>
        <v>18</v>
      </c>
      <c r="D129" s="92"/>
      <c r="E129" s="92"/>
      <c r="F129" s="92">
        <f>SUM(G129+M129+O129)</f>
        <v>18</v>
      </c>
      <c r="G129" s="32">
        <f t="shared" si="6"/>
        <v>18</v>
      </c>
      <c r="H129" s="33"/>
      <c r="I129" s="32">
        <v>9</v>
      </c>
      <c r="J129" s="33"/>
      <c r="K129" s="32">
        <v>9</v>
      </c>
      <c r="L129" s="33"/>
      <c r="M129" s="32"/>
      <c r="N129" s="33"/>
      <c r="O129" s="32"/>
      <c r="P129" s="33"/>
      <c r="Q129" s="32"/>
      <c r="R129" s="32"/>
    </row>
    <row r="130" spans="1:18" ht="15">
      <c r="A130" s="227" t="s">
        <v>221</v>
      </c>
      <c r="B130" s="228"/>
      <c r="C130" s="93">
        <f>SUM(D130:F130)</f>
        <v>53</v>
      </c>
      <c r="D130" s="93">
        <f>SUM(D123:D129)</f>
        <v>0</v>
      </c>
      <c r="E130" s="93">
        <f>SUM(E123:E129)</f>
        <v>3</v>
      </c>
      <c r="F130" s="93">
        <f>SUM(G130+M130+O130)</f>
        <v>50</v>
      </c>
      <c r="G130" s="93">
        <f t="shared" si="6"/>
        <v>50</v>
      </c>
      <c r="H130" s="94">
        <f>G130/F130*100</f>
        <v>100</v>
      </c>
      <c r="I130" s="93">
        <f>SUM(I123:I129)</f>
        <v>18</v>
      </c>
      <c r="J130" s="94">
        <f>I130/F130*100</f>
        <v>36</v>
      </c>
      <c r="K130" s="93">
        <f>SUM(K123:K129)</f>
        <v>32</v>
      </c>
      <c r="L130" s="94">
        <f>K130/F130*100</f>
        <v>64</v>
      </c>
      <c r="M130" s="93">
        <f>SUM(M123:M129)</f>
        <v>0</v>
      </c>
      <c r="N130" s="94">
        <f>M130/F130*100</f>
        <v>0</v>
      </c>
      <c r="O130" s="93">
        <f>SUM(O123:O129)</f>
        <v>0</v>
      </c>
      <c r="P130" s="94">
        <f>O130/F130*100</f>
        <v>0</v>
      </c>
      <c r="Q130" s="93">
        <f>SUM(Q123:Q129)</f>
        <v>40</v>
      </c>
      <c r="R130" s="93"/>
    </row>
    <row r="131" spans="1:18" ht="15">
      <c r="A131" s="231"/>
      <c r="B131" s="232"/>
      <c r="C131" s="80">
        <f>C130+C122+C114+C107+C62</f>
        <v>952</v>
      </c>
      <c r="D131" s="80">
        <f>D130+D122+D114+D107+D62</f>
        <v>8</v>
      </c>
      <c r="E131" s="80">
        <f>E130+E122+E114+E107+E62</f>
        <v>38</v>
      </c>
      <c r="F131" s="80">
        <f>F130+F122+F114+F107+F62</f>
        <v>906</v>
      </c>
      <c r="G131" s="80">
        <f>G130+G122+G114+G107+G62</f>
        <v>885</v>
      </c>
      <c r="H131" s="81">
        <f>G131/F131*100</f>
        <v>97.68211920529801</v>
      </c>
      <c r="I131" s="80">
        <f>I130+I122+I114+I107+I62</f>
        <v>462</v>
      </c>
      <c r="J131" s="81">
        <f>I131/F131*100</f>
        <v>50.993377483443716</v>
      </c>
      <c r="K131" s="80">
        <f>K130+K122+K114+K107+K62</f>
        <v>423</v>
      </c>
      <c r="L131" s="81">
        <f>K131/F131*100</f>
        <v>46.688741721854306</v>
      </c>
      <c r="M131" s="80">
        <f>M130+M122+M114+M107+M62</f>
        <v>15</v>
      </c>
      <c r="N131" s="81">
        <f>M131/F131*100</f>
        <v>1.6556291390728477</v>
      </c>
      <c r="O131" s="80">
        <f>O130+O122+O114+O107+O62</f>
        <v>6</v>
      </c>
      <c r="P131" s="81">
        <f>O131/F131*100</f>
        <v>0.6622516556291391</v>
      </c>
      <c r="Q131" s="80">
        <f>Q130+Q122+Q114+Q107+Q62</f>
        <v>278</v>
      </c>
      <c r="R131" s="80"/>
    </row>
    <row r="132" ht="12.75">
      <c r="A132" s="77"/>
    </row>
  </sheetData>
  <sheetProtection/>
  <mergeCells count="19">
    <mergeCell ref="A130:B130"/>
    <mergeCell ref="I3:L3"/>
    <mergeCell ref="M3:P3"/>
    <mergeCell ref="Q3:R4"/>
    <mergeCell ref="I4:J4"/>
    <mergeCell ref="K4:L4"/>
    <mergeCell ref="O4:P4"/>
    <mergeCell ref="M4:N4"/>
    <mergeCell ref="A62:B62"/>
    <mergeCell ref="A107:B107"/>
    <mergeCell ref="A114:B114"/>
    <mergeCell ref="A122:B122"/>
    <mergeCell ref="A131:B131"/>
    <mergeCell ref="A2:R2"/>
    <mergeCell ref="C3:C5"/>
    <mergeCell ref="D3:E3"/>
    <mergeCell ref="F3:F5"/>
    <mergeCell ref="G3:H4"/>
    <mergeCell ref="A3:B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4"/>
  <sheetViews>
    <sheetView zoomScale="98" zoomScaleNormal="98" zoomScalePageLayoutView="0" workbookViewId="0" topLeftCell="A1">
      <pane ySplit="5" topLeftCell="A6" activePane="bottomLeft" state="frozen"/>
      <selection pane="topLeft" activeCell="A1" sqref="A1"/>
      <selection pane="bottomLeft" activeCell="V15" sqref="V15"/>
    </sheetView>
  </sheetViews>
  <sheetFormatPr defaultColWidth="9.140625" defaultRowHeight="12.75"/>
  <cols>
    <col min="1" max="1" width="2.7109375" style="39" customWidth="1"/>
    <col min="2" max="2" width="21.00390625" style="28" customWidth="1"/>
    <col min="3" max="3" width="9.57421875" style="28" customWidth="1"/>
    <col min="4" max="19" width="6.421875" style="28" customWidth="1"/>
    <col min="20" max="16384" width="9.140625" style="28" customWidth="1"/>
  </cols>
  <sheetData>
    <row r="1" spans="1:15" ht="3.75" customHeight="1">
      <c r="A1" s="25"/>
      <c r="B1" s="26"/>
      <c r="C1" s="26"/>
      <c r="D1" s="26"/>
      <c r="E1" s="26"/>
      <c r="F1" s="26"/>
      <c r="G1" s="26"/>
      <c r="H1" s="26"/>
      <c r="I1" s="27"/>
      <c r="J1" s="26"/>
      <c r="K1" s="26"/>
      <c r="L1" s="26"/>
      <c r="M1" s="26"/>
      <c r="N1" s="26"/>
      <c r="O1" s="27"/>
    </row>
    <row r="2" spans="1:19" ht="38.25" customHeight="1">
      <c r="A2" s="251" t="s">
        <v>375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</row>
    <row r="3" spans="1:19" ht="12">
      <c r="A3" s="247" t="s">
        <v>76</v>
      </c>
      <c r="B3" s="247" t="s">
        <v>321</v>
      </c>
      <c r="C3" s="247" t="s">
        <v>347</v>
      </c>
      <c r="D3" s="247" t="s">
        <v>222</v>
      </c>
      <c r="E3" s="247"/>
      <c r="F3" s="247" t="s">
        <v>223</v>
      </c>
      <c r="G3" s="247"/>
      <c r="H3" s="247"/>
      <c r="I3" s="247"/>
      <c r="J3" s="247" t="s">
        <v>224</v>
      </c>
      <c r="K3" s="247"/>
      <c r="L3" s="247" t="s">
        <v>223</v>
      </c>
      <c r="M3" s="247"/>
      <c r="N3" s="247"/>
      <c r="O3" s="247"/>
      <c r="P3" s="249" t="s">
        <v>79</v>
      </c>
      <c r="Q3" s="249"/>
      <c r="R3" s="250" t="s">
        <v>9</v>
      </c>
      <c r="S3" s="250"/>
    </row>
    <row r="4" spans="1:19" ht="27" customHeight="1">
      <c r="A4" s="247"/>
      <c r="B4" s="247"/>
      <c r="C4" s="247"/>
      <c r="D4" s="247"/>
      <c r="E4" s="247"/>
      <c r="F4" s="247" t="s">
        <v>225</v>
      </c>
      <c r="G4" s="247"/>
      <c r="H4" s="247" t="s">
        <v>226</v>
      </c>
      <c r="I4" s="247"/>
      <c r="J4" s="247"/>
      <c r="K4" s="247"/>
      <c r="L4" s="247" t="s">
        <v>225</v>
      </c>
      <c r="M4" s="247"/>
      <c r="N4" s="247" t="s">
        <v>226</v>
      </c>
      <c r="O4" s="247"/>
      <c r="P4" s="249"/>
      <c r="Q4" s="249"/>
      <c r="R4" s="250"/>
      <c r="S4" s="250"/>
    </row>
    <row r="5" spans="1:19" ht="24.75" customHeight="1">
      <c r="A5" s="247"/>
      <c r="B5" s="247"/>
      <c r="C5" s="247"/>
      <c r="D5" s="54" t="s">
        <v>15</v>
      </c>
      <c r="E5" s="55" t="s">
        <v>14</v>
      </c>
      <c r="F5" s="54" t="s">
        <v>15</v>
      </c>
      <c r="G5" s="55" t="s">
        <v>14</v>
      </c>
      <c r="H5" s="54" t="s">
        <v>15</v>
      </c>
      <c r="I5" s="55" t="s">
        <v>14</v>
      </c>
      <c r="J5" s="54" t="s">
        <v>15</v>
      </c>
      <c r="K5" s="55" t="s">
        <v>14</v>
      </c>
      <c r="L5" s="54" t="s">
        <v>15</v>
      </c>
      <c r="M5" s="55" t="s">
        <v>14</v>
      </c>
      <c r="N5" s="54" t="s">
        <v>15</v>
      </c>
      <c r="O5" s="55" t="s">
        <v>14</v>
      </c>
      <c r="P5" s="54" t="s">
        <v>15</v>
      </c>
      <c r="Q5" s="55" t="s">
        <v>14</v>
      </c>
      <c r="R5" s="54" t="s">
        <v>15</v>
      </c>
      <c r="S5" s="55" t="s">
        <v>14</v>
      </c>
    </row>
    <row r="6" spans="1:19" ht="12.75">
      <c r="A6" s="248" t="s">
        <v>322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2"/>
      <c r="Q6" s="242"/>
      <c r="R6" s="242"/>
      <c r="S6" s="242"/>
    </row>
    <row r="7" spans="1:19" ht="36">
      <c r="A7" s="56">
        <v>1</v>
      </c>
      <c r="B7" s="57" t="s">
        <v>227</v>
      </c>
      <c r="C7" s="58">
        <f>D7+J7</f>
        <v>208</v>
      </c>
      <c r="D7" s="58">
        <f>F7+H7</f>
        <v>207</v>
      </c>
      <c r="E7" s="59">
        <f>D7/C7*100</f>
        <v>99.51923076923077</v>
      </c>
      <c r="F7" s="60">
        <v>134</v>
      </c>
      <c r="G7" s="59">
        <f>F7/D7*100</f>
        <v>64.73429951690821</v>
      </c>
      <c r="H7" s="58">
        <v>73</v>
      </c>
      <c r="I7" s="59">
        <f>H7/D7*100</f>
        <v>35.26570048309179</v>
      </c>
      <c r="J7" s="58">
        <f>N7+L7</f>
        <v>1</v>
      </c>
      <c r="K7" s="59">
        <f>J7/C7*100</f>
        <v>0.4807692307692308</v>
      </c>
      <c r="L7" s="60">
        <v>1</v>
      </c>
      <c r="M7" s="59">
        <f>L7/C7*100</f>
        <v>0.4807692307692308</v>
      </c>
      <c r="N7" s="60"/>
      <c r="O7" s="59"/>
      <c r="P7" s="61">
        <v>40</v>
      </c>
      <c r="Q7" s="61"/>
      <c r="R7" s="61"/>
      <c r="S7" s="61"/>
    </row>
    <row r="8" spans="1:19" ht="18" customHeight="1">
      <c r="A8" s="56">
        <v>2</v>
      </c>
      <c r="B8" s="57" t="s">
        <v>228</v>
      </c>
      <c r="C8" s="58">
        <f aca="true" t="shared" si="0" ref="C8:C17">D8+J8</f>
        <v>124</v>
      </c>
      <c r="D8" s="58">
        <f aca="true" t="shared" si="1" ref="D8:D17">F8+H8</f>
        <v>117</v>
      </c>
      <c r="E8" s="59">
        <f aca="true" t="shared" si="2" ref="E8:E17">D8/C8*100</f>
        <v>94.35483870967742</v>
      </c>
      <c r="F8" s="60">
        <v>75</v>
      </c>
      <c r="G8" s="59">
        <f aca="true" t="shared" si="3" ref="G8:G17">F8/D8*100</f>
        <v>64.1025641025641</v>
      </c>
      <c r="H8" s="58">
        <v>42</v>
      </c>
      <c r="I8" s="59">
        <f aca="true" t="shared" si="4" ref="I8:I17">H8/D8*100</f>
        <v>35.8974358974359</v>
      </c>
      <c r="J8" s="58">
        <f>N8+L8</f>
        <v>7</v>
      </c>
      <c r="K8" s="59">
        <f>J8/C8*100</f>
        <v>5.64516129032258</v>
      </c>
      <c r="L8" s="60">
        <v>7</v>
      </c>
      <c r="M8" s="59">
        <f>L8/C8*100</f>
        <v>5.64516129032258</v>
      </c>
      <c r="N8" s="60"/>
      <c r="O8" s="59"/>
      <c r="P8" s="61">
        <v>31</v>
      </c>
      <c r="Q8" s="61"/>
      <c r="R8" s="61"/>
      <c r="S8" s="61"/>
    </row>
    <row r="9" spans="1:19" ht="24">
      <c r="A9" s="56">
        <v>3</v>
      </c>
      <c r="B9" s="57" t="s">
        <v>229</v>
      </c>
      <c r="C9" s="58">
        <f t="shared" si="0"/>
        <v>2</v>
      </c>
      <c r="D9" s="58">
        <f t="shared" si="1"/>
        <v>2</v>
      </c>
      <c r="E9" s="59">
        <f t="shared" si="2"/>
        <v>100</v>
      </c>
      <c r="F9" s="60">
        <v>0</v>
      </c>
      <c r="G9" s="59">
        <f t="shared" si="3"/>
        <v>0</v>
      </c>
      <c r="H9" s="58">
        <v>2</v>
      </c>
      <c r="I9" s="59">
        <f t="shared" si="4"/>
        <v>100</v>
      </c>
      <c r="J9" s="58"/>
      <c r="K9" s="59"/>
      <c r="L9" s="60"/>
      <c r="M9" s="59"/>
      <c r="N9" s="60"/>
      <c r="O9" s="59"/>
      <c r="P9" s="61">
        <v>2</v>
      </c>
      <c r="Q9" s="61"/>
      <c r="R9" s="61"/>
      <c r="S9" s="61"/>
    </row>
    <row r="10" spans="1:19" ht="36">
      <c r="A10" s="56">
        <v>4</v>
      </c>
      <c r="B10" s="57" t="s">
        <v>230</v>
      </c>
      <c r="C10" s="58">
        <f t="shared" si="0"/>
        <v>76</v>
      </c>
      <c r="D10" s="58">
        <f t="shared" si="1"/>
        <v>76</v>
      </c>
      <c r="E10" s="59">
        <f t="shared" si="2"/>
        <v>100</v>
      </c>
      <c r="F10" s="60">
        <v>39</v>
      </c>
      <c r="G10" s="59">
        <f t="shared" si="3"/>
        <v>51.31578947368421</v>
      </c>
      <c r="H10" s="58">
        <v>37</v>
      </c>
      <c r="I10" s="59">
        <f t="shared" si="4"/>
        <v>48.68421052631579</v>
      </c>
      <c r="J10" s="58"/>
      <c r="K10" s="59"/>
      <c r="L10" s="60"/>
      <c r="M10" s="59"/>
      <c r="N10" s="60"/>
      <c r="O10" s="59"/>
      <c r="P10" s="61">
        <v>30</v>
      </c>
      <c r="Q10" s="61"/>
      <c r="R10" s="61"/>
      <c r="S10" s="61"/>
    </row>
    <row r="11" spans="1:19" ht="30.75" customHeight="1">
      <c r="A11" s="56">
        <v>5</v>
      </c>
      <c r="B11" s="57" t="s">
        <v>342</v>
      </c>
      <c r="C11" s="58">
        <f t="shared" si="0"/>
        <v>11</v>
      </c>
      <c r="D11" s="58">
        <f t="shared" si="1"/>
        <v>11</v>
      </c>
      <c r="E11" s="59">
        <f t="shared" si="2"/>
        <v>100</v>
      </c>
      <c r="F11" s="60">
        <v>1</v>
      </c>
      <c r="G11" s="59">
        <f t="shared" si="3"/>
        <v>9.090909090909092</v>
      </c>
      <c r="H11" s="58">
        <v>10</v>
      </c>
      <c r="I11" s="59">
        <f t="shared" si="4"/>
        <v>90.9090909090909</v>
      </c>
      <c r="J11" s="58"/>
      <c r="K11" s="59"/>
      <c r="L11" s="60"/>
      <c r="M11" s="59"/>
      <c r="N11" s="60"/>
      <c r="O11" s="59"/>
      <c r="P11" s="61">
        <v>9</v>
      </c>
      <c r="Q11" s="61"/>
      <c r="R11" s="61"/>
      <c r="S11" s="61"/>
    </row>
    <row r="12" spans="1:19" ht="24">
      <c r="A12" s="56">
        <v>6</v>
      </c>
      <c r="B12" s="57" t="s">
        <v>297</v>
      </c>
      <c r="C12" s="58">
        <f t="shared" si="0"/>
        <v>3</v>
      </c>
      <c r="D12" s="58">
        <f t="shared" si="1"/>
        <v>3</v>
      </c>
      <c r="E12" s="59">
        <f t="shared" si="2"/>
        <v>100</v>
      </c>
      <c r="F12" s="60">
        <v>1</v>
      </c>
      <c r="G12" s="59">
        <f t="shared" si="3"/>
        <v>33.33333333333333</v>
      </c>
      <c r="H12" s="58">
        <v>2</v>
      </c>
      <c r="I12" s="59">
        <f t="shared" si="4"/>
        <v>66.66666666666666</v>
      </c>
      <c r="J12" s="58"/>
      <c r="K12" s="59"/>
      <c r="L12" s="60"/>
      <c r="M12" s="59"/>
      <c r="N12" s="60"/>
      <c r="O12" s="59"/>
      <c r="P12" s="61">
        <v>5</v>
      </c>
      <c r="Q12" s="61"/>
      <c r="R12" s="61"/>
      <c r="S12" s="61"/>
    </row>
    <row r="13" spans="1:19" ht="12">
      <c r="A13" s="56">
        <v>7</v>
      </c>
      <c r="B13" s="57" t="s">
        <v>100</v>
      </c>
      <c r="C13" s="58">
        <f t="shared" si="0"/>
        <v>5</v>
      </c>
      <c r="D13" s="58">
        <f t="shared" si="1"/>
        <v>5</v>
      </c>
      <c r="E13" s="59">
        <f t="shared" si="2"/>
        <v>100</v>
      </c>
      <c r="F13" s="60">
        <v>2</v>
      </c>
      <c r="G13" s="59">
        <f t="shared" si="3"/>
        <v>40</v>
      </c>
      <c r="H13" s="58">
        <v>3</v>
      </c>
      <c r="I13" s="59">
        <f t="shared" si="4"/>
        <v>60</v>
      </c>
      <c r="J13" s="58"/>
      <c r="K13" s="59"/>
      <c r="L13" s="60"/>
      <c r="M13" s="59"/>
      <c r="N13" s="60"/>
      <c r="O13" s="59"/>
      <c r="P13" s="61">
        <v>4</v>
      </c>
      <c r="Q13" s="61"/>
      <c r="R13" s="61"/>
      <c r="S13" s="61"/>
    </row>
    <row r="14" spans="1:19" ht="12">
      <c r="A14" s="56">
        <v>8</v>
      </c>
      <c r="B14" s="57" t="s">
        <v>102</v>
      </c>
      <c r="C14" s="58">
        <f t="shared" si="0"/>
        <v>5</v>
      </c>
      <c r="D14" s="58">
        <f t="shared" si="1"/>
        <v>5</v>
      </c>
      <c r="E14" s="59">
        <f t="shared" si="2"/>
        <v>100</v>
      </c>
      <c r="F14" s="60">
        <v>2</v>
      </c>
      <c r="G14" s="59">
        <f t="shared" si="3"/>
        <v>40</v>
      </c>
      <c r="H14" s="58">
        <v>3</v>
      </c>
      <c r="I14" s="59">
        <f t="shared" si="4"/>
        <v>60</v>
      </c>
      <c r="J14" s="58"/>
      <c r="K14" s="59"/>
      <c r="L14" s="60"/>
      <c r="M14" s="59"/>
      <c r="N14" s="60"/>
      <c r="O14" s="59"/>
      <c r="P14" s="61">
        <v>11</v>
      </c>
      <c r="Q14" s="61"/>
      <c r="R14" s="61"/>
      <c r="S14" s="61"/>
    </row>
    <row r="15" spans="1:19" ht="36">
      <c r="A15" s="56">
        <v>9</v>
      </c>
      <c r="B15" s="57" t="s">
        <v>231</v>
      </c>
      <c r="C15" s="58">
        <f t="shared" si="0"/>
        <v>11</v>
      </c>
      <c r="D15" s="58">
        <f t="shared" si="1"/>
        <v>10</v>
      </c>
      <c r="E15" s="59">
        <f t="shared" si="2"/>
        <v>90.9090909090909</v>
      </c>
      <c r="F15" s="60">
        <v>2</v>
      </c>
      <c r="G15" s="59">
        <f t="shared" si="3"/>
        <v>20</v>
      </c>
      <c r="H15" s="58">
        <v>8</v>
      </c>
      <c r="I15" s="59">
        <f t="shared" si="4"/>
        <v>80</v>
      </c>
      <c r="J15" s="58">
        <f>N15+L15</f>
        <v>1</v>
      </c>
      <c r="K15" s="59">
        <f>J15/C15*100</f>
        <v>9.090909090909092</v>
      </c>
      <c r="L15" s="60">
        <v>1</v>
      </c>
      <c r="M15" s="59">
        <f>L15/C15*100</f>
        <v>9.090909090909092</v>
      </c>
      <c r="N15" s="60"/>
      <c r="O15" s="59"/>
      <c r="P15" s="61">
        <v>17</v>
      </c>
      <c r="Q15" s="61"/>
      <c r="R15" s="61"/>
      <c r="S15" s="61"/>
    </row>
    <row r="16" spans="1:19" ht="12">
      <c r="A16" s="56">
        <v>10</v>
      </c>
      <c r="B16" s="57" t="s">
        <v>99</v>
      </c>
      <c r="C16" s="58">
        <f t="shared" si="0"/>
        <v>7</v>
      </c>
      <c r="D16" s="58">
        <f t="shared" si="1"/>
        <v>7</v>
      </c>
      <c r="E16" s="59">
        <f t="shared" si="2"/>
        <v>100</v>
      </c>
      <c r="F16" s="60">
        <v>6</v>
      </c>
      <c r="G16" s="59">
        <f t="shared" si="3"/>
        <v>85.71428571428571</v>
      </c>
      <c r="H16" s="58">
        <v>1</v>
      </c>
      <c r="I16" s="59">
        <f t="shared" si="4"/>
        <v>14.285714285714285</v>
      </c>
      <c r="J16" s="58"/>
      <c r="K16" s="59"/>
      <c r="L16" s="60"/>
      <c r="M16" s="59"/>
      <c r="N16" s="60"/>
      <c r="O16" s="59"/>
      <c r="P16" s="61">
        <v>3</v>
      </c>
      <c r="Q16" s="61"/>
      <c r="R16" s="61"/>
      <c r="S16" s="61"/>
    </row>
    <row r="17" spans="1:19" ht="36">
      <c r="A17" s="56">
        <v>11</v>
      </c>
      <c r="B17" s="57" t="s">
        <v>232</v>
      </c>
      <c r="C17" s="58">
        <f t="shared" si="0"/>
        <v>4</v>
      </c>
      <c r="D17" s="58">
        <f t="shared" si="1"/>
        <v>4</v>
      </c>
      <c r="E17" s="59">
        <f t="shared" si="2"/>
        <v>100</v>
      </c>
      <c r="F17" s="60">
        <v>2</v>
      </c>
      <c r="G17" s="59">
        <f t="shared" si="3"/>
        <v>50</v>
      </c>
      <c r="H17" s="58">
        <v>2</v>
      </c>
      <c r="I17" s="59">
        <f t="shared" si="4"/>
        <v>50</v>
      </c>
      <c r="J17" s="58"/>
      <c r="K17" s="59"/>
      <c r="L17" s="60"/>
      <c r="M17" s="59"/>
      <c r="N17" s="60"/>
      <c r="O17" s="59"/>
      <c r="P17" s="61"/>
      <c r="Q17" s="61"/>
      <c r="R17" s="61"/>
      <c r="S17" s="61"/>
    </row>
    <row r="18" spans="1:19" ht="12.75">
      <c r="A18" s="56">
        <v>12</v>
      </c>
      <c r="B18" t="s">
        <v>343</v>
      </c>
      <c r="C18" s="58">
        <f>D18+J18</f>
        <v>0</v>
      </c>
      <c r="D18" s="58"/>
      <c r="E18" s="59"/>
      <c r="F18" s="60"/>
      <c r="G18" s="59"/>
      <c r="H18" s="58"/>
      <c r="I18" s="59"/>
      <c r="J18" s="58"/>
      <c r="K18" s="59"/>
      <c r="L18" s="60"/>
      <c r="M18" s="59"/>
      <c r="N18" s="60"/>
      <c r="O18" s="59"/>
      <c r="P18" s="61">
        <v>1</v>
      </c>
      <c r="Q18" s="61"/>
      <c r="R18" s="61"/>
      <c r="S18" s="61"/>
    </row>
    <row r="19" spans="1:19" s="62" customFormat="1" ht="12">
      <c r="A19" s="245" t="s">
        <v>110</v>
      </c>
      <c r="B19" s="245"/>
      <c r="C19" s="69">
        <f>D19+J19</f>
        <v>456</v>
      </c>
      <c r="D19" s="69">
        <f>F19+H19</f>
        <v>447</v>
      </c>
      <c r="E19" s="70">
        <f>(D19*100)/C19</f>
        <v>98.02631578947368</v>
      </c>
      <c r="F19" s="69">
        <f>SUM(F7:F18)</f>
        <v>264</v>
      </c>
      <c r="G19" s="70">
        <f>F19/C19*100</f>
        <v>57.89473684210527</v>
      </c>
      <c r="H19" s="69">
        <f>SUM(H7:H18)</f>
        <v>183</v>
      </c>
      <c r="I19" s="70">
        <f>H19/C19*100</f>
        <v>40.131578947368425</v>
      </c>
      <c r="J19" s="69">
        <f>L19+N19</f>
        <v>9</v>
      </c>
      <c r="K19" s="70">
        <f>J19/C19*100</f>
        <v>1.9736842105263157</v>
      </c>
      <c r="L19" s="69">
        <f>SUM(L7:L18)</f>
        <v>9</v>
      </c>
      <c r="M19" s="70">
        <f>L19/C19*100</f>
        <v>1.9736842105263157</v>
      </c>
      <c r="N19" s="69">
        <f>SUM(N7:N18)</f>
        <v>0</v>
      </c>
      <c r="O19" s="70">
        <f>N19/C19*100</f>
        <v>0</v>
      </c>
      <c r="P19" s="71">
        <f>SUM(P7:P18)</f>
        <v>153</v>
      </c>
      <c r="Q19" s="71">
        <v>100</v>
      </c>
      <c r="R19" s="71">
        <v>0</v>
      </c>
      <c r="S19" s="71"/>
    </row>
    <row r="20" spans="1:19" ht="12.75">
      <c r="A20" s="246" t="s">
        <v>324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2"/>
      <c r="Q20" s="242"/>
      <c r="R20" s="242"/>
      <c r="S20" s="242"/>
    </row>
    <row r="21" spans="1:19" ht="13.5" customHeight="1">
      <c r="A21" s="56">
        <v>1</v>
      </c>
      <c r="B21" s="72" t="s">
        <v>325</v>
      </c>
      <c r="C21" s="58">
        <f>D21+J21</f>
        <v>161</v>
      </c>
      <c r="D21" s="58">
        <f>F21+H21</f>
        <v>155</v>
      </c>
      <c r="E21" s="59">
        <f>D21/C21*100</f>
        <v>96.27329192546584</v>
      </c>
      <c r="F21" s="60">
        <v>83</v>
      </c>
      <c r="G21" s="59">
        <f aca="true" t="shared" si="5" ref="G21:G28">F21/D21*100</f>
        <v>53.5483870967742</v>
      </c>
      <c r="H21" s="60">
        <v>72</v>
      </c>
      <c r="I21" s="59">
        <f aca="true" t="shared" si="6" ref="I21:I32">H21/D21*100</f>
        <v>46.45161290322581</v>
      </c>
      <c r="J21" s="58">
        <f aca="true" t="shared" si="7" ref="J21:J26">N21+L21</f>
        <v>6</v>
      </c>
      <c r="K21" s="59">
        <f aca="true" t="shared" si="8" ref="K21:K26">J21/C21*100</f>
        <v>3.7267080745341614</v>
      </c>
      <c r="L21" s="60">
        <v>3</v>
      </c>
      <c r="M21" s="59">
        <f aca="true" t="shared" si="9" ref="M21:M26">L21/C21*100</f>
        <v>1.8633540372670807</v>
      </c>
      <c r="N21" s="60">
        <v>3</v>
      </c>
      <c r="O21" s="59">
        <f>N21/C21*100</f>
        <v>1.8633540372670807</v>
      </c>
      <c r="P21" s="61">
        <v>16</v>
      </c>
      <c r="Q21" s="61"/>
      <c r="R21" s="61"/>
      <c r="S21" s="61"/>
    </row>
    <row r="22" spans="1:19" ht="13.5" customHeight="1">
      <c r="A22" s="56">
        <v>2</v>
      </c>
      <c r="B22" s="72" t="s">
        <v>96</v>
      </c>
      <c r="C22" s="58">
        <f aca="true" t="shared" si="10" ref="C22:C32">D22+J22</f>
        <v>85</v>
      </c>
      <c r="D22" s="58">
        <f aca="true" t="shared" si="11" ref="D22:D32">F22+H22</f>
        <v>83</v>
      </c>
      <c r="E22" s="59">
        <f aca="true" t="shared" si="12" ref="E22:E32">D22/C22*100</f>
        <v>97.6470588235294</v>
      </c>
      <c r="F22" s="60">
        <v>40</v>
      </c>
      <c r="G22" s="59">
        <f t="shared" si="5"/>
        <v>48.19277108433735</v>
      </c>
      <c r="H22" s="60">
        <v>43</v>
      </c>
      <c r="I22" s="59">
        <f t="shared" si="6"/>
        <v>51.80722891566265</v>
      </c>
      <c r="J22" s="58">
        <f t="shared" si="7"/>
        <v>2</v>
      </c>
      <c r="K22" s="59">
        <f t="shared" si="8"/>
        <v>2.3529411764705883</v>
      </c>
      <c r="L22" s="60">
        <v>2</v>
      </c>
      <c r="M22" s="59">
        <f t="shared" si="9"/>
        <v>2.3529411764705883</v>
      </c>
      <c r="N22" s="60"/>
      <c r="O22" s="59"/>
      <c r="P22" s="61">
        <v>8</v>
      </c>
      <c r="Q22" s="61"/>
      <c r="R22" s="61"/>
      <c r="S22" s="61"/>
    </row>
    <row r="23" spans="1:19" ht="13.5" customHeight="1">
      <c r="A23" s="56">
        <v>3</v>
      </c>
      <c r="B23" s="72" t="s">
        <v>326</v>
      </c>
      <c r="C23" s="58">
        <f t="shared" si="10"/>
        <v>10</v>
      </c>
      <c r="D23" s="58">
        <f t="shared" si="11"/>
        <v>10</v>
      </c>
      <c r="E23" s="59">
        <f t="shared" si="12"/>
        <v>100</v>
      </c>
      <c r="F23" s="60">
        <v>4</v>
      </c>
      <c r="G23" s="59">
        <f t="shared" si="5"/>
        <v>40</v>
      </c>
      <c r="H23" s="60">
        <v>6</v>
      </c>
      <c r="I23" s="59">
        <f t="shared" si="6"/>
        <v>60</v>
      </c>
      <c r="J23" s="58"/>
      <c r="K23" s="59"/>
      <c r="L23" s="60"/>
      <c r="M23" s="59"/>
      <c r="N23" s="60"/>
      <c r="O23" s="59"/>
      <c r="P23" s="61">
        <v>2</v>
      </c>
      <c r="Q23" s="61"/>
      <c r="R23" s="61"/>
      <c r="S23" s="61"/>
    </row>
    <row r="24" spans="1:19" ht="13.5" customHeight="1">
      <c r="A24" s="56">
        <v>4</v>
      </c>
      <c r="B24" s="72" t="s">
        <v>107</v>
      </c>
      <c r="C24" s="58">
        <f t="shared" si="10"/>
        <v>17</v>
      </c>
      <c r="D24" s="58">
        <f t="shared" si="11"/>
        <v>15</v>
      </c>
      <c r="E24" s="59">
        <f t="shared" si="12"/>
        <v>88.23529411764706</v>
      </c>
      <c r="F24" s="60">
        <v>5</v>
      </c>
      <c r="G24" s="59">
        <f t="shared" si="5"/>
        <v>33.33333333333333</v>
      </c>
      <c r="H24" s="60">
        <v>10</v>
      </c>
      <c r="I24" s="59">
        <f t="shared" si="6"/>
        <v>66.66666666666666</v>
      </c>
      <c r="J24" s="58">
        <f t="shared" si="7"/>
        <v>2</v>
      </c>
      <c r="K24" s="59">
        <f t="shared" si="8"/>
        <v>11.76470588235294</v>
      </c>
      <c r="L24" s="60"/>
      <c r="M24" s="59"/>
      <c r="N24" s="60">
        <v>2</v>
      </c>
      <c r="O24" s="59">
        <f>N24/C24*100</f>
        <v>11.76470588235294</v>
      </c>
      <c r="P24" s="61"/>
      <c r="Q24" s="61"/>
      <c r="R24" s="61"/>
      <c r="S24" s="61"/>
    </row>
    <row r="25" spans="1:19" ht="13.5" customHeight="1">
      <c r="A25" s="56">
        <v>5</v>
      </c>
      <c r="B25" s="73" t="s">
        <v>233</v>
      </c>
      <c r="C25" s="58">
        <f t="shared" si="10"/>
        <v>13</v>
      </c>
      <c r="D25" s="58">
        <f t="shared" si="11"/>
        <v>12</v>
      </c>
      <c r="E25" s="59">
        <f t="shared" si="12"/>
        <v>92.3076923076923</v>
      </c>
      <c r="F25" s="60">
        <v>7</v>
      </c>
      <c r="G25" s="59">
        <f t="shared" si="5"/>
        <v>58.333333333333336</v>
      </c>
      <c r="H25" s="60">
        <v>5</v>
      </c>
      <c r="I25" s="59">
        <f t="shared" si="6"/>
        <v>41.66666666666667</v>
      </c>
      <c r="J25" s="58">
        <f t="shared" si="7"/>
        <v>1</v>
      </c>
      <c r="K25" s="59">
        <f t="shared" si="8"/>
        <v>7.6923076923076925</v>
      </c>
      <c r="L25" s="60"/>
      <c r="M25" s="59"/>
      <c r="N25" s="60">
        <v>1</v>
      </c>
      <c r="O25" s="59">
        <f>N25/C25*100</f>
        <v>7.6923076923076925</v>
      </c>
      <c r="P25" s="61">
        <v>1</v>
      </c>
      <c r="Q25" s="61"/>
      <c r="R25" s="61"/>
      <c r="S25" s="61"/>
    </row>
    <row r="26" spans="1:19" ht="13.5" customHeight="1">
      <c r="A26" s="56">
        <v>6</v>
      </c>
      <c r="B26" s="73" t="s">
        <v>297</v>
      </c>
      <c r="C26" s="58">
        <f t="shared" si="10"/>
        <v>52</v>
      </c>
      <c r="D26" s="58">
        <f t="shared" si="11"/>
        <v>51</v>
      </c>
      <c r="E26" s="59">
        <f t="shared" si="12"/>
        <v>98.07692307692307</v>
      </c>
      <c r="F26" s="60">
        <v>11</v>
      </c>
      <c r="G26" s="59">
        <f t="shared" si="5"/>
        <v>21.568627450980394</v>
      </c>
      <c r="H26" s="60">
        <v>40</v>
      </c>
      <c r="I26" s="59">
        <f t="shared" si="6"/>
        <v>78.43137254901961</v>
      </c>
      <c r="J26" s="58">
        <f t="shared" si="7"/>
        <v>1</v>
      </c>
      <c r="K26" s="59">
        <f t="shared" si="8"/>
        <v>1.9230769230769231</v>
      </c>
      <c r="L26" s="60">
        <v>1</v>
      </c>
      <c r="M26" s="59">
        <f t="shared" si="9"/>
        <v>1.9230769230769231</v>
      </c>
      <c r="N26" s="60"/>
      <c r="O26" s="59"/>
      <c r="P26" s="61">
        <v>9</v>
      </c>
      <c r="Q26" s="61"/>
      <c r="R26" s="61"/>
      <c r="S26" s="61"/>
    </row>
    <row r="27" spans="1:19" ht="13.5" customHeight="1">
      <c r="A27" s="56">
        <v>7</v>
      </c>
      <c r="B27" s="72" t="s">
        <v>103</v>
      </c>
      <c r="C27" s="58">
        <f t="shared" si="10"/>
        <v>1</v>
      </c>
      <c r="D27" s="58">
        <f t="shared" si="11"/>
        <v>1</v>
      </c>
      <c r="E27" s="59">
        <f t="shared" si="12"/>
        <v>100</v>
      </c>
      <c r="F27" s="60"/>
      <c r="G27" s="59">
        <f t="shared" si="5"/>
        <v>0</v>
      </c>
      <c r="H27" s="60">
        <v>1</v>
      </c>
      <c r="I27" s="59">
        <f t="shared" si="6"/>
        <v>100</v>
      </c>
      <c r="J27" s="58"/>
      <c r="K27" s="59"/>
      <c r="L27" s="60"/>
      <c r="M27" s="59"/>
      <c r="N27" s="60"/>
      <c r="O27" s="59"/>
      <c r="P27" s="61"/>
      <c r="Q27" s="61"/>
      <c r="R27" s="61"/>
      <c r="S27" s="61"/>
    </row>
    <row r="28" spans="1:19" ht="13.5" customHeight="1">
      <c r="A28" s="56">
        <v>8</v>
      </c>
      <c r="B28" s="72" t="s">
        <v>102</v>
      </c>
      <c r="C28" s="58">
        <f t="shared" si="10"/>
        <v>7</v>
      </c>
      <c r="D28" s="58">
        <f t="shared" si="11"/>
        <v>7</v>
      </c>
      <c r="E28" s="59">
        <f t="shared" si="12"/>
        <v>100</v>
      </c>
      <c r="F28" s="60">
        <v>4</v>
      </c>
      <c r="G28" s="59">
        <f t="shared" si="5"/>
        <v>57.14285714285714</v>
      </c>
      <c r="H28" s="60">
        <v>3</v>
      </c>
      <c r="I28" s="59">
        <f t="shared" si="6"/>
        <v>42.857142857142854</v>
      </c>
      <c r="J28" s="58"/>
      <c r="K28" s="59"/>
      <c r="L28" s="60"/>
      <c r="M28" s="59"/>
      <c r="N28" s="60"/>
      <c r="O28" s="59"/>
      <c r="P28" s="61">
        <v>3</v>
      </c>
      <c r="Q28" s="61"/>
      <c r="R28" s="61"/>
      <c r="S28" s="61"/>
    </row>
    <row r="29" spans="1:19" ht="13.5" customHeight="1">
      <c r="A29" s="56">
        <v>9</v>
      </c>
      <c r="B29" s="72" t="s">
        <v>231</v>
      </c>
      <c r="C29" s="58">
        <f t="shared" si="10"/>
        <v>0</v>
      </c>
      <c r="D29" s="58"/>
      <c r="E29" s="59"/>
      <c r="F29" s="60"/>
      <c r="G29" s="59"/>
      <c r="H29" s="60"/>
      <c r="I29" s="59"/>
      <c r="J29" s="58"/>
      <c r="K29" s="59"/>
      <c r="L29" s="60"/>
      <c r="M29" s="59"/>
      <c r="N29" s="60"/>
      <c r="O29" s="59"/>
      <c r="P29" s="61">
        <v>1</v>
      </c>
      <c r="Q29" s="61"/>
      <c r="R29" s="61"/>
      <c r="S29" s="61"/>
    </row>
    <row r="30" spans="1:19" ht="13.5" customHeight="1">
      <c r="A30" s="56">
        <v>10</v>
      </c>
      <c r="B30" s="111" t="s">
        <v>105</v>
      </c>
      <c r="C30" s="58">
        <f>D30+J30</f>
        <v>0</v>
      </c>
      <c r="D30" s="58"/>
      <c r="E30" s="59"/>
      <c r="F30" s="60"/>
      <c r="G30" s="59"/>
      <c r="H30" s="60"/>
      <c r="I30" s="59"/>
      <c r="J30" s="58"/>
      <c r="K30" s="59"/>
      <c r="L30" s="60"/>
      <c r="M30" s="59"/>
      <c r="N30" s="60"/>
      <c r="O30" s="59"/>
      <c r="P30" s="61">
        <v>3</v>
      </c>
      <c r="Q30" s="61"/>
      <c r="R30" s="61"/>
      <c r="S30" s="61"/>
    </row>
    <row r="31" spans="1:19" ht="13.5" customHeight="1">
      <c r="A31" s="56">
        <v>11</v>
      </c>
      <c r="B31" s="72" t="s">
        <v>108</v>
      </c>
      <c r="C31" s="58">
        <f t="shared" si="10"/>
        <v>2</v>
      </c>
      <c r="D31" s="58">
        <f t="shared" si="11"/>
        <v>2</v>
      </c>
      <c r="E31" s="59">
        <f t="shared" si="12"/>
        <v>100</v>
      </c>
      <c r="F31" s="60"/>
      <c r="G31" s="59"/>
      <c r="H31" s="60">
        <v>2</v>
      </c>
      <c r="I31" s="59">
        <f t="shared" si="6"/>
        <v>100</v>
      </c>
      <c r="J31" s="58"/>
      <c r="K31" s="59"/>
      <c r="L31" s="60"/>
      <c r="M31" s="59"/>
      <c r="N31" s="60"/>
      <c r="O31" s="59"/>
      <c r="P31" s="61">
        <v>1</v>
      </c>
      <c r="Q31" s="61"/>
      <c r="R31" s="61"/>
      <c r="S31" s="61"/>
    </row>
    <row r="32" spans="1:19" ht="13.5" customHeight="1">
      <c r="A32" s="56">
        <v>12</v>
      </c>
      <c r="B32" s="72" t="s">
        <v>104</v>
      </c>
      <c r="C32" s="58">
        <f t="shared" si="10"/>
        <v>2</v>
      </c>
      <c r="D32" s="58">
        <f t="shared" si="11"/>
        <v>2</v>
      </c>
      <c r="E32" s="59">
        <f t="shared" si="12"/>
        <v>100</v>
      </c>
      <c r="F32" s="60"/>
      <c r="G32" s="59"/>
      <c r="H32" s="60">
        <v>2</v>
      </c>
      <c r="I32" s="59">
        <f t="shared" si="6"/>
        <v>100</v>
      </c>
      <c r="J32" s="58"/>
      <c r="K32" s="59"/>
      <c r="L32" s="60"/>
      <c r="M32" s="59"/>
      <c r="N32" s="60"/>
      <c r="O32" s="59"/>
      <c r="P32" s="61"/>
      <c r="Q32" s="61"/>
      <c r="R32" s="61"/>
      <c r="S32" s="61"/>
    </row>
    <row r="33" spans="1:19" ht="12">
      <c r="A33" s="245" t="s">
        <v>234</v>
      </c>
      <c r="B33" s="245"/>
      <c r="C33" s="69">
        <f>D33+J33</f>
        <v>350</v>
      </c>
      <c r="D33" s="69">
        <f>F33+H33</f>
        <v>338</v>
      </c>
      <c r="E33" s="70">
        <f>(D33*100)/C33</f>
        <v>96.57142857142857</v>
      </c>
      <c r="F33" s="69">
        <f>SUM(F21:F32)</f>
        <v>154</v>
      </c>
      <c r="G33" s="70">
        <f>F33/C33*100</f>
        <v>44</v>
      </c>
      <c r="H33" s="69">
        <f>SUM(H21:H32)</f>
        <v>184</v>
      </c>
      <c r="I33" s="70">
        <f>H33/C33*100</f>
        <v>52.57142857142857</v>
      </c>
      <c r="J33" s="69">
        <f>L33+N33</f>
        <v>12</v>
      </c>
      <c r="K33" s="70">
        <f>J33/C33*100</f>
        <v>3.428571428571429</v>
      </c>
      <c r="L33" s="69">
        <f>SUM(L21:L32)</f>
        <v>6</v>
      </c>
      <c r="M33" s="70">
        <f>L33/C33*100</f>
        <v>1.7142857142857144</v>
      </c>
      <c r="N33" s="69">
        <f>SUM(N21:N32)</f>
        <v>6</v>
      </c>
      <c r="O33" s="69">
        <f>(N33*100)/J33</f>
        <v>50</v>
      </c>
      <c r="P33" s="71">
        <f>SUM(P21:P32)</f>
        <v>44</v>
      </c>
      <c r="Q33" s="71"/>
      <c r="R33" s="71"/>
      <c r="S33" s="71"/>
    </row>
    <row r="34" spans="1:19" ht="12.75">
      <c r="A34" s="246" t="s">
        <v>327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2"/>
      <c r="Q34" s="242"/>
      <c r="R34" s="242"/>
      <c r="S34" s="242"/>
    </row>
    <row r="35" spans="1:19" ht="24">
      <c r="A35" s="56">
        <v>1</v>
      </c>
      <c r="B35" s="63" t="s">
        <v>81</v>
      </c>
      <c r="C35" s="58">
        <f>D35+J35</f>
        <v>4</v>
      </c>
      <c r="D35" s="58">
        <f>F35+H35</f>
        <v>4</v>
      </c>
      <c r="E35" s="59">
        <f>D35/C35*100</f>
        <v>100</v>
      </c>
      <c r="F35" s="60">
        <v>4</v>
      </c>
      <c r="G35" s="59">
        <f aca="true" t="shared" si="13" ref="G35:G49">F35/D35*100</f>
        <v>100</v>
      </c>
      <c r="H35" s="60"/>
      <c r="I35" s="59"/>
      <c r="J35" s="58"/>
      <c r="K35" s="59"/>
      <c r="L35" s="60"/>
      <c r="M35" s="59"/>
      <c r="N35" s="60"/>
      <c r="O35" s="59"/>
      <c r="P35" s="61"/>
      <c r="Q35" s="61"/>
      <c r="R35" s="61"/>
      <c r="S35" s="61"/>
    </row>
    <row r="36" spans="1:19" ht="12">
      <c r="A36" s="56">
        <v>2</v>
      </c>
      <c r="B36" s="63" t="s">
        <v>82</v>
      </c>
      <c r="C36" s="58">
        <f aca="true" t="shared" si="14" ref="C36:C55">D36+J36</f>
        <v>2</v>
      </c>
      <c r="D36" s="58">
        <f aca="true" t="shared" si="15" ref="D36:D55">F36+H36</f>
        <v>2</v>
      </c>
      <c r="E36" s="59">
        <f aca="true" t="shared" si="16" ref="E36:E55">D36/C36*100</f>
        <v>100</v>
      </c>
      <c r="F36" s="60">
        <v>1</v>
      </c>
      <c r="G36" s="59">
        <f t="shared" si="13"/>
        <v>50</v>
      </c>
      <c r="H36" s="60">
        <v>1</v>
      </c>
      <c r="I36" s="59">
        <f>H36/D36*100</f>
        <v>50</v>
      </c>
      <c r="J36" s="58"/>
      <c r="K36" s="59"/>
      <c r="L36" s="60"/>
      <c r="M36" s="59"/>
      <c r="N36" s="60"/>
      <c r="O36" s="59"/>
      <c r="P36" s="61">
        <v>2</v>
      </c>
      <c r="Q36" s="61"/>
      <c r="R36" s="61"/>
      <c r="S36" s="61"/>
    </row>
    <row r="37" spans="1:19" ht="12">
      <c r="A37" s="56">
        <v>3</v>
      </c>
      <c r="B37" s="63" t="s">
        <v>86</v>
      </c>
      <c r="C37" s="58">
        <f t="shared" si="14"/>
        <v>1</v>
      </c>
      <c r="D37" s="58">
        <f t="shared" si="15"/>
        <v>1</v>
      </c>
      <c r="E37" s="59">
        <f t="shared" si="16"/>
        <v>100</v>
      </c>
      <c r="F37" s="60"/>
      <c r="G37" s="59">
        <f t="shared" si="13"/>
        <v>0</v>
      </c>
      <c r="H37" s="60">
        <v>1</v>
      </c>
      <c r="I37" s="59">
        <f>H37/D37*100</f>
        <v>100</v>
      </c>
      <c r="J37" s="58"/>
      <c r="K37" s="59"/>
      <c r="L37" s="60"/>
      <c r="M37" s="59"/>
      <c r="N37" s="60"/>
      <c r="O37" s="59"/>
      <c r="P37" s="61"/>
      <c r="Q37" s="61"/>
      <c r="R37" s="61"/>
      <c r="S37" s="61"/>
    </row>
    <row r="38" spans="1:19" ht="24">
      <c r="A38" s="56">
        <v>4</v>
      </c>
      <c r="B38" s="63" t="s">
        <v>235</v>
      </c>
      <c r="C38" s="58">
        <f t="shared" si="14"/>
        <v>6</v>
      </c>
      <c r="D38" s="58">
        <f t="shared" si="15"/>
        <v>6</v>
      </c>
      <c r="E38" s="59">
        <f t="shared" si="16"/>
        <v>100</v>
      </c>
      <c r="F38" s="60">
        <v>3</v>
      </c>
      <c r="G38" s="59">
        <f t="shared" si="13"/>
        <v>50</v>
      </c>
      <c r="H38" s="60">
        <v>3</v>
      </c>
      <c r="I38" s="59">
        <f>H38/D38*100</f>
        <v>50</v>
      </c>
      <c r="J38" s="58"/>
      <c r="K38" s="59"/>
      <c r="L38" s="60"/>
      <c r="M38" s="59"/>
      <c r="N38" s="60"/>
      <c r="O38" s="59"/>
      <c r="P38" s="61"/>
      <c r="Q38" s="61"/>
      <c r="R38" s="61"/>
      <c r="S38" s="61"/>
    </row>
    <row r="39" spans="1:19" ht="12">
      <c r="A39" s="56">
        <v>5</v>
      </c>
      <c r="B39" s="63" t="s">
        <v>236</v>
      </c>
      <c r="C39" s="58">
        <f t="shared" si="14"/>
        <v>1</v>
      </c>
      <c r="D39" s="58">
        <f t="shared" si="15"/>
        <v>1</v>
      </c>
      <c r="E39" s="59">
        <f t="shared" si="16"/>
        <v>100</v>
      </c>
      <c r="F39" s="60"/>
      <c r="G39" s="59"/>
      <c r="H39" s="60">
        <v>1</v>
      </c>
      <c r="I39" s="59">
        <f>H39/D39*100</f>
        <v>100</v>
      </c>
      <c r="J39" s="58"/>
      <c r="K39" s="59"/>
      <c r="L39" s="60"/>
      <c r="M39" s="59"/>
      <c r="N39" s="60"/>
      <c r="O39" s="59"/>
      <c r="P39" s="61"/>
      <c r="Q39" s="100"/>
      <c r="R39" s="61"/>
      <c r="S39" s="61"/>
    </row>
    <row r="40" spans="1:19" ht="12">
      <c r="A40" s="56">
        <v>6</v>
      </c>
      <c r="B40" s="63" t="s">
        <v>90</v>
      </c>
      <c r="C40" s="58">
        <f t="shared" si="14"/>
        <v>3</v>
      </c>
      <c r="D40" s="58">
        <f t="shared" si="15"/>
        <v>3</v>
      </c>
      <c r="E40" s="59">
        <f t="shared" si="16"/>
        <v>100</v>
      </c>
      <c r="F40" s="60">
        <v>2</v>
      </c>
      <c r="G40" s="59">
        <f t="shared" si="13"/>
        <v>66.66666666666666</v>
      </c>
      <c r="H40" s="60">
        <v>1</v>
      </c>
      <c r="I40" s="59">
        <f>H40/D40*100</f>
        <v>33.33333333333333</v>
      </c>
      <c r="J40" s="58"/>
      <c r="K40" s="59"/>
      <c r="L40" s="60"/>
      <c r="M40" s="59"/>
      <c r="N40" s="60"/>
      <c r="O40" s="59"/>
      <c r="P40" s="61"/>
      <c r="Q40" s="61"/>
      <c r="R40" s="61"/>
      <c r="S40" s="61"/>
    </row>
    <row r="41" spans="1:19" ht="12">
      <c r="A41" s="56">
        <v>7</v>
      </c>
      <c r="B41" s="63" t="s">
        <v>94</v>
      </c>
      <c r="C41" s="58">
        <f t="shared" si="14"/>
        <v>3</v>
      </c>
      <c r="D41" s="58">
        <f t="shared" si="15"/>
        <v>3</v>
      </c>
      <c r="E41" s="59">
        <f t="shared" si="16"/>
        <v>100</v>
      </c>
      <c r="F41" s="60">
        <v>3</v>
      </c>
      <c r="G41" s="59">
        <f t="shared" si="13"/>
        <v>100</v>
      </c>
      <c r="H41" s="60"/>
      <c r="I41" s="59"/>
      <c r="J41" s="58"/>
      <c r="K41" s="59"/>
      <c r="L41" s="60"/>
      <c r="M41" s="59"/>
      <c r="N41" s="60"/>
      <c r="O41" s="59"/>
      <c r="P41" s="61"/>
      <c r="Q41" s="61"/>
      <c r="R41" s="61"/>
      <c r="S41" s="61"/>
    </row>
    <row r="42" spans="1:19" ht="12">
      <c r="A42" s="56">
        <v>8</v>
      </c>
      <c r="B42" s="63" t="s">
        <v>95</v>
      </c>
      <c r="C42" s="58">
        <f>D42+J42</f>
        <v>1</v>
      </c>
      <c r="D42" s="58">
        <f>F42+H42</f>
        <v>1</v>
      </c>
      <c r="E42" s="59">
        <f t="shared" si="16"/>
        <v>100</v>
      </c>
      <c r="F42" s="60">
        <v>1</v>
      </c>
      <c r="G42" s="59">
        <f t="shared" si="13"/>
        <v>100</v>
      </c>
      <c r="H42" s="60"/>
      <c r="I42" s="59"/>
      <c r="J42" s="58"/>
      <c r="K42" s="59"/>
      <c r="L42" s="60"/>
      <c r="M42" s="59"/>
      <c r="N42" s="60"/>
      <c r="O42" s="59"/>
      <c r="P42" s="61">
        <v>1</v>
      </c>
      <c r="Q42" s="61"/>
      <c r="R42" s="61"/>
      <c r="S42" s="61"/>
    </row>
    <row r="43" spans="1:19" ht="12">
      <c r="A43" s="56">
        <v>9</v>
      </c>
      <c r="B43" s="63" t="s">
        <v>344</v>
      </c>
      <c r="C43" s="58">
        <f t="shared" si="14"/>
        <v>0</v>
      </c>
      <c r="D43" s="58"/>
      <c r="E43" s="59"/>
      <c r="F43" s="60"/>
      <c r="G43" s="59"/>
      <c r="H43" s="60"/>
      <c r="I43" s="59"/>
      <c r="J43" s="58"/>
      <c r="K43" s="59"/>
      <c r="L43" s="60"/>
      <c r="M43" s="59"/>
      <c r="N43" s="60"/>
      <c r="O43" s="59"/>
      <c r="P43" s="61">
        <v>3</v>
      </c>
      <c r="Q43" s="61"/>
      <c r="R43" s="61"/>
      <c r="S43" s="61"/>
    </row>
    <row r="44" spans="1:19" ht="12">
      <c r="A44" s="56">
        <v>10</v>
      </c>
      <c r="B44" s="63" t="s">
        <v>103</v>
      </c>
      <c r="C44" s="58">
        <f t="shared" si="14"/>
        <v>0</v>
      </c>
      <c r="D44" s="58"/>
      <c r="E44" s="59"/>
      <c r="F44" s="60"/>
      <c r="G44" s="59"/>
      <c r="H44" s="60"/>
      <c r="I44" s="59"/>
      <c r="J44" s="58"/>
      <c r="K44" s="59"/>
      <c r="L44" s="60"/>
      <c r="M44" s="59"/>
      <c r="N44" s="60"/>
      <c r="O44" s="59"/>
      <c r="P44" s="61"/>
      <c r="Q44" s="61"/>
      <c r="R44" s="61"/>
      <c r="S44" s="61"/>
    </row>
    <row r="45" spans="1:19" ht="12">
      <c r="A45" s="56">
        <v>11</v>
      </c>
      <c r="B45" s="63" t="s">
        <v>100</v>
      </c>
      <c r="C45" s="58">
        <f t="shared" si="14"/>
        <v>1</v>
      </c>
      <c r="D45" s="58">
        <f t="shared" si="15"/>
        <v>1</v>
      </c>
      <c r="E45" s="59">
        <f t="shared" si="16"/>
        <v>100</v>
      </c>
      <c r="F45" s="60"/>
      <c r="G45" s="59"/>
      <c r="H45" s="60">
        <v>1</v>
      </c>
      <c r="I45" s="59">
        <f>H45/D45*100</f>
        <v>100</v>
      </c>
      <c r="J45" s="58"/>
      <c r="K45" s="59"/>
      <c r="L45" s="60"/>
      <c r="M45" s="59"/>
      <c r="N45" s="60"/>
      <c r="O45" s="59"/>
      <c r="P45" s="61">
        <v>1</v>
      </c>
      <c r="Q45" s="61"/>
      <c r="R45" s="61"/>
      <c r="S45" s="61"/>
    </row>
    <row r="46" spans="1:19" ht="12">
      <c r="A46" s="56">
        <v>12</v>
      </c>
      <c r="B46" s="63" t="s">
        <v>102</v>
      </c>
      <c r="C46" s="58">
        <f t="shared" si="14"/>
        <v>0</v>
      </c>
      <c r="D46" s="58"/>
      <c r="E46" s="59"/>
      <c r="F46" s="60"/>
      <c r="G46" s="59"/>
      <c r="H46" s="60"/>
      <c r="I46" s="59"/>
      <c r="J46" s="58"/>
      <c r="K46" s="59"/>
      <c r="L46" s="60"/>
      <c r="M46" s="59"/>
      <c r="N46" s="60"/>
      <c r="O46" s="59"/>
      <c r="P46" s="61">
        <v>1</v>
      </c>
      <c r="Q46" s="100"/>
      <c r="R46" s="61"/>
      <c r="S46" s="61"/>
    </row>
    <row r="47" spans="1:19" ht="36">
      <c r="A47" s="56">
        <v>13</v>
      </c>
      <c r="B47" s="63" t="s">
        <v>231</v>
      </c>
      <c r="C47" s="58">
        <f t="shared" si="14"/>
        <v>0</v>
      </c>
      <c r="D47" s="58"/>
      <c r="E47" s="59"/>
      <c r="F47" s="60"/>
      <c r="G47" s="59"/>
      <c r="H47" s="60"/>
      <c r="I47" s="59"/>
      <c r="J47" s="58"/>
      <c r="K47" s="59"/>
      <c r="L47" s="60"/>
      <c r="M47" s="59"/>
      <c r="N47" s="60"/>
      <c r="O47" s="59"/>
      <c r="P47" s="61">
        <v>8</v>
      </c>
      <c r="Q47" s="61"/>
      <c r="R47" s="61"/>
      <c r="S47" s="61"/>
    </row>
    <row r="48" spans="1:19" s="64" customFormat="1" ht="24">
      <c r="A48" s="56">
        <v>14</v>
      </c>
      <c r="B48" s="63" t="s">
        <v>237</v>
      </c>
      <c r="C48" s="58">
        <f t="shared" si="14"/>
        <v>9</v>
      </c>
      <c r="D48" s="58">
        <f t="shared" si="15"/>
        <v>9</v>
      </c>
      <c r="E48" s="59">
        <f t="shared" si="16"/>
        <v>100</v>
      </c>
      <c r="F48" s="60">
        <v>2</v>
      </c>
      <c r="G48" s="59">
        <f t="shared" si="13"/>
        <v>22.22222222222222</v>
      </c>
      <c r="H48" s="60">
        <v>7</v>
      </c>
      <c r="I48" s="59">
        <f>H48/D48*100</f>
        <v>77.77777777777779</v>
      </c>
      <c r="J48" s="58"/>
      <c r="K48" s="59"/>
      <c r="L48" s="60"/>
      <c r="M48" s="59"/>
      <c r="N48" s="60"/>
      <c r="O48" s="59"/>
      <c r="P48" s="61">
        <v>13</v>
      </c>
      <c r="Q48" s="100"/>
      <c r="R48" s="61"/>
      <c r="S48" s="61"/>
    </row>
    <row r="49" spans="1:19" s="64" customFormat="1" ht="24">
      <c r="A49" s="56">
        <v>15</v>
      </c>
      <c r="B49" s="63" t="s">
        <v>101</v>
      </c>
      <c r="C49" s="58">
        <f t="shared" si="14"/>
        <v>1</v>
      </c>
      <c r="D49" s="58">
        <f t="shared" si="15"/>
        <v>1</v>
      </c>
      <c r="E49" s="59">
        <f t="shared" si="16"/>
        <v>100</v>
      </c>
      <c r="F49" s="60">
        <v>1</v>
      </c>
      <c r="G49" s="59">
        <f t="shared" si="13"/>
        <v>100</v>
      </c>
      <c r="H49" s="60"/>
      <c r="I49" s="59">
        <f>H49/D49*100</f>
        <v>0</v>
      </c>
      <c r="J49" s="58"/>
      <c r="K49" s="59"/>
      <c r="L49" s="60"/>
      <c r="M49" s="59"/>
      <c r="N49" s="60"/>
      <c r="O49" s="59"/>
      <c r="P49" s="61"/>
      <c r="Q49" s="61"/>
      <c r="R49" s="61"/>
      <c r="S49" s="61"/>
    </row>
    <row r="50" spans="1:19" s="64" customFormat="1" ht="24">
      <c r="A50" s="56">
        <v>16</v>
      </c>
      <c r="B50" s="116" t="s">
        <v>109</v>
      </c>
      <c r="C50" s="58">
        <f t="shared" si="14"/>
        <v>0</v>
      </c>
      <c r="D50" s="58"/>
      <c r="E50" s="59"/>
      <c r="F50" s="60"/>
      <c r="G50" s="59"/>
      <c r="H50" s="60"/>
      <c r="I50" s="59"/>
      <c r="J50" s="58"/>
      <c r="K50" s="59"/>
      <c r="L50" s="60"/>
      <c r="M50" s="59"/>
      <c r="N50" s="60"/>
      <c r="O50" s="59"/>
      <c r="P50" s="61">
        <v>1</v>
      </c>
      <c r="Q50" s="61"/>
      <c r="R50" s="61"/>
      <c r="S50" s="61"/>
    </row>
    <row r="51" spans="1:19" s="64" customFormat="1" ht="36">
      <c r="A51" s="56">
        <v>17</v>
      </c>
      <c r="B51" s="130" t="s">
        <v>232</v>
      </c>
      <c r="C51" s="58">
        <f t="shared" si="14"/>
        <v>0</v>
      </c>
      <c r="D51" s="58"/>
      <c r="E51" s="59"/>
      <c r="F51" s="60"/>
      <c r="G51" s="59"/>
      <c r="H51" s="60"/>
      <c r="I51" s="59"/>
      <c r="J51" s="58"/>
      <c r="K51" s="59"/>
      <c r="L51" s="60"/>
      <c r="M51" s="59"/>
      <c r="N51" s="60"/>
      <c r="O51" s="59"/>
      <c r="P51" s="61">
        <v>1</v>
      </c>
      <c r="Q51" s="61"/>
      <c r="R51" s="61"/>
      <c r="S51" s="61"/>
    </row>
    <row r="52" spans="1:19" s="64" customFormat="1" ht="12">
      <c r="A52" s="56">
        <v>18</v>
      </c>
      <c r="B52" s="116" t="s">
        <v>104</v>
      </c>
      <c r="C52" s="58">
        <f t="shared" si="14"/>
        <v>0</v>
      </c>
      <c r="D52" s="58"/>
      <c r="E52" s="59"/>
      <c r="F52" s="60"/>
      <c r="G52" s="59"/>
      <c r="H52" s="60"/>
      <c r="I52" s="59"/>
      <c r="J52" s="58"/>
      <c r="K52" s="59"/>
      <c r="L52" s="60"/>
      <c r="M52" s="59"/>
      <c r="N52" s="60"/>
      <c r="O52" s="59"/>
      <c r="P52" s="61">
        <v>5</v>
      </c>
      <c r="Q52" s="61"/>
      <c r="R52" s="61"/>
      <c r="S52" s="61"/>
    </row>
    <row r="53" spans="1:19" s="64" customFormat="1" ht="12">
      <c r="A53" s="56">
        <v>19</v>
      </c>
      <c r="B53" s="132" t="s">
        <v>345</v>
      </c>
      <c r="C53" s="58">
        <f t="shared" si="14"/>
        <v>0</v>
      </c>
      <c r="D53" s="58"/>
      <c r="E53" s="59"/>
      <c r="F53" s="60"/>
      <c r="G53" s="59"/>
      <c r="H53" s="60"/>
      <c r="I53" s="59"/>
      <c r="J53" s="58"/>
      <c r="K53" s="59"/>
      <c r="L53" s="60"/>
      <c r="M53" s="59"/>
      <c r="N53" s="60"/>
      <c r="O53" s="59"/>
      <c r="P53" s="61">
        <v>1</v>
      </c>
      <c r="Q53" s="61"/>
      <c r="R53" s="61"/>
      <c r="S53" s="61"/>
    </row>
    <row r="54" spans="1:19" s="64" customFormat="1" ht="24">
      <c r="A54" s="56">
        <v>20</v>
      </c>
      <c r="B54" s="63" t="s">
        <v>342</v>
      </c>
      <c r="C54" s="58">
        <f t="shared" si="14"/>
        <v>0</v>
      </c>
      <c r="D54" s="58"/>
      <c r="E54" s="59"/>
      <c r="F54" s="60"/>
      <c r="G54" s="59"/>
      <c r="H54" s="60"/>
      <c r="I54" s="59"/>
      <c r="J54" s="58"/>
      <c r="K54" s="59"/>
      <c r="L54" s="60"/>
      <c r="M54" s="59"/>
      <c r="N54" s="60"/>
      <c r="O54" s="59"/>
      <c r="P54" s="61">
        <v>4</v>
      </c>
      <c r="Q54" s="61"/>
      <c r="R54" s="61"/>
      <c r="S54" s="61"/>
    </row>
    <row r="55" spans="1:19" ht="24">
      <c r="A55" s="56">
        <v>21</v>
      </c>
      <c r="B55" s="63" t="s">
        <v>96</v>
      </c>
      <c r="C55" s="58">
        <f t="shared" si="14"/>
        <v>1</v>
      </c>
      <c r="D55" s="58">
        <f t="shared" si="15"/>
        <v>1</v>
      </c>
      <c r="E55" s="59">
        <f t="shared" si="16"/>
        <v>100</v>
      </c>
      <c r="F55" s="60"/>
      <c r="G55" s="59"/>
      <c r="H55" s="60">
        <v>1</v>
      </c>
      <c r="I55" s="59">
        <f>H55/D55*100</f>
        <v>100</v>
      </c>
      <c r="J55" s="58"/>
      <c r="K55" s="59"/>
      <c r="L55" s="60"/>
      <c r="M55" s="59"/>
      <c r="N55" s="60"/>
      <c r="O55" s="59"/>
      <c r="P55" s="61"/>
      <c r="Q55" s="61"/>
      <c r="R55" s="61"/>
      <c r="S55" s="61"/>
    </row>
    <row r="56" spans="1:19" ht="12">
      <c r="A56" s="245" t="s">
        <v>234</v>
      </c>
      <c r="B56" s="245"/>
      <c r="C56" s="69">
        <f>D56+J56</f>
        <v>33</v>
      </c>
      <c r="D56" s="69">
        <f>F56+H56</f>
        <v>33</v>
      </c>
      <c r="E56" s="70">
        <f>(D56*100)/C56</f>
        <v>100</v>
      </c>
      <c r="F56" s="69">
        <f>SUM(F35:F55)</f>
        <v>17</v>
      </c>
      <c r="G56" s="70">
        <f>F56/C56*100</f>
        <v>51.515151515151516</v>
      </c>
      <c r="H56" s="69">
        <f>SUM(H35:H55)</f>
        <v>16</v>
      </c>
      <c r="I56" s="70">
        <f>H56/C56*100</f>
        <v>48.484848484848484</v>
      </c>
      <c r="J56" s="69">
        <f>L56+N56</f>
        <v>0</v>
      </c>
      <c r="K56" s="70">
        <f>J56/C56*100</f>
        <v>0</v>
      </c>
      <c r="L56" s="69">
        <f>SUM(L35:L55)</f>
        <v>0</v>
      </c>
      <c r="M56" s="70">
        <f>L56/C56*100</f>
        <v>0</v>
      </c>
      <c r="N56" s="69">
        <f>SUM(N35:N55)</f>
        <v>0</v>
      </c>
      <c r="O56" s="69">
        <v>0</v>
      </c>
      <c r="P56" s="71">
        <f>SUM(P35:P55)</f>
        <v>41</v>
      </c>
      <c r="Q56" s="74">
        <v>100</v>
      </c>
      <c r="R56" s="71">
        <v>0</v>
      </c>
      <c r="S56" s="71"/>
    </row>
    <row r="57" spans="1:19" ht="12.75">
      <c r="A57" s="241" t="s">
        <v>238</v>
      </c>
      <c r="B57" s="241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2"/>
      <c r="Q57" s="242"/>
      <c r="R57" s="242"/>
      <c r="S57" s="242"/>
    </row>
    <row r="58" spans="1:19" ht="36">
      <c r="A58" s="61">
        <v>1</v>
      </c>
      <c r="B58" s="63" t="s">
        <v>231</v>
      </c>
      <c r="C58" s="58">
        <f>D58+J58</f>
        <v>21</v>
      </c>
      <c r="D58" s="58">
        <f>F58+H58</f>
        <v>21</v>
      </c>
      <c r="E58" s="59">
        <f>D58/C58*100</f>
        <v>100</v>
      </c>
      <c r="F58" s="60">
        <v>2</v>
      </c>
      <c r="G58" s="59">
        <f>F58/D58*100</f>
        <v>9.523809523809524</v>
      </c>
      <c r="H58" s="58">
        <v>19</v>
      </c>
      <c r="I58" s="59">
        <f>H58/D58*100</f>
        <v>90.47619047619048</v>
      </c>
      <c r="J58" s="58"/>
      <c r="K58" s="59"/>
      <c r="L58" s="60"/>
      <c r="M58" s="59"/>
      <c r="N58" s="60"/>
      <c r="O58" s="59"/>
      <c r="P58" s="61">
        <v>31</v>
      </c>
      <c r="Q58" s="61"/>
      <c r="R58" s="61"/>
      <c r="S58" s="61"/>
    </row>
    <row r="59" spans="1:19" ht="12">
      <c r="A59" s="61">
        <v>2</v>
      </c>
      <c r="B59" s="63" t="s">
        <v>99</v>
      </c>
      <c r="C59" s="58">
        <f aca="true" t="shared" si="17" ref="C59:C64">D59+J59</f>
        <v>13</v>
      </c>
      <c r="D59" s="58">
        <f aca="true" t="shared" si="18" ref="D59:D64">F59+H59</f>
        <v>13</v>
      </c>
      <c r="E59" s="59">
        <f aca="true" t="shared" si="19" ref="E59:E64">D59/C59*100</f>
        <v>100</v>
      </c>
      <c r="F59" s="60">
        <v>7</v>
      </c>
      <c r="G59" s="59">
        <f aca="true" t="shared" si="20" ref="G59:G64">F59/D59*100</f>
        <v>53.84615384615385</v>
      </c>
      <c r="H59" s="58">
        <v>6</v>
      </c>
      <c r="I59" s="59">
        <f>H59/D59*100</f>
        <v>46.15384615384615</v>
      </c>
      <c r="J59" s="58"/>
      <c r="K59" s="59"/>
      <c r="L59" s="60"/>
      <c r="M59" s="59"/>
      <c r="N59" s="60"/>
      <c r="O59" s="59"/>
      <c r="P59" s="61">
        <v>2</v>
      </c>
      <c r="Q59" s="61"/>
      <c r="R59" s="61"/>
      <c r="S59" s="61"/>
    </row>
    <row r="60" spans="1:19" ht="12">
      <c r="A60" s="61">
        <v>3</v>
      </c>
      <c r="B60" s="63" t="s">
        <v>311</v>
      </c>
      <c r="C60" s="58">
        <f t="shared" si="17"/>
        <v>9</v>
      </c>
      <c r="D60" s="58">
        <f t="shared" si="18"/>
        <v>9</v>
      </c>
      <c r="E60" s="59">
        <f t="shared" si="19"/>
        <v>100</v>
      </c>
      <c r="F60" s="60">
        <v>3</v>
      </c>
      <c r="G60" s="59">
        <f t="shared" si="20"/>
        <v>33.33333333333333</v>
      </c>
      <c r="H60" s="58">
        <v>6</v>
      </c>
      <c r="I60" s="59">
        <f>H60/D60*100</f>
        <v>66.66666666666666</v>
      </c>
      <c r="J60" s="58"/>
      <c r="K60" s="59"/>
      <c r="L60" s="60"/>
      <c r="M60" s="59"/>
      <c r="N60" s="60"/>
      <c r="O60" s="59"/>
      <c r="P60" s="61">
        <v>5</v>
      </c>
      <c r="Q60" s="61"/>
      <c r="R60" s="61"/>
      <c r="S60" s="61"/>
    </row>
    <row r="61" spans="1:19" ht="12">
      <c r="A61" s="61">
        <v>4</v>
      </c>
      <c r="B61" s="63" t="s">
        <v>239</v>
      </c>
      <c r="C61" s="58">
        <f t="shared" si="17"/>
        <v>5</v>
      </c>
      <c r="D61" s="58">
        <f t="shared" si="18"/>
        <v>5</v>
      </c>
      <c r="E61" s="59">
        <f t="shared" si="19"/>
        <v>100</v>
      </c>
      <c r="F61" s="60">
        <v>4</v>
      </c>
      <c r="G61" s="59">
        <f t="shared" si="20"/>
        <v>80</v>
      </c>
      <c r="H61" s="58">
        <v>1</v>
      </c>
      <c r="I61" s="59">
        <f>H61/D61*100</f>
        <v>20</v>
      </c>
      <c r="J61" s="58"/>
      <c r="K61" s="59"/>
      <c r="L61" s="60"/>
      <c r="M61" s="59"/>
      <c r="N61" s="60"/>
      <c r="O61" s="59"/>
      <c r="P61" s="61"/>
      <c r="Q61" s="61"/>
      <c r="R61" s="61"/>
      <c r="S61" s="61"/>
    </row>
    <row r="62" spans="1:19" s="64" customFormat="1" ht="12">
      <c r="A62" s="61">
        <v>5</v>
      </c>
      <c r="B62" s="63" t="s">
        <v>346</v>
      </c>
      <c r="C62" s="58">
        <f t="shared" si="17"/>
        <v>0</v>
      </c>
      <c r="D62" s="58"/>
      <c r="E62" s="59"/>
      <c r="F62" s="60"/>
      <c r="G62" s="59"/>
      <c r="H62" s="58"/>
      <c r="I62" s="59"/>
      <c r="J62" s="58"/>
      <c r="K62" s="59"/>
      <c r="L62" s="60"/>
      <c r="M62" s="59"/>
      <c r="N62" s="60"/>
      <c r="O62" s="59"/>
      <c r="P62" s="61">
        <v>2</v>
      </c>
      <c r="Q62" s="61"/>
      <c r="R62" s="61"/>
      <c r="S62" s="61"/>
    </row>
    <row r="63" spans="1:19" s="64" customFormat="1" ht="12">
      <c r="A63" s="61">
        <v>6</v>
      </c>
      <c r="B63" s="63" t="s">
        <v>118</v>
      </c>
      <c r="C63" s="58">
        <f>D63+J63</f>
        <v>1</v>
      </c>
      <c r="D63" s="58">
        <f>F63+H63</f>
        <v>1</v>
      </c>
      <c r="E63" s="59">
        <f>D63/C63*100</f>
        <v>100</v>
      </c>
      <c r="F63" s="60">
        <v>1</v>
      </c>
      <c r="G63" s="59">
        <f>F63/D63*100</f>
        <v>100</v>
      </c>
      <c r="H63" s="58"/>
      <c r="I63" s="59"/>
      <c r="J63" s="58"/>
      <c r="K63" s="59"/>
      <c r="L63" s="60"/>
      <c r="M63" s="59"/>
      <c r="N63" s="60"/>
      <c r="O63" s="59"/>
      <c r="P63" s="61"/>
      <c r="Q63" s="61"/>
      <c r="R63" s="61"/>
      <c r="S63" s="61"/>
    </row>
    <row r="64" spans="1:19" s="64" customFormat="1" ht="12">
      <c r="A64" s="61">
        <v>7</v>
      </c>
      <c r="B64" s="131" t="s">
        <v>117</v>
      </c>
      <c r="C64" s="58">
        <f t="shared" si="17"/>
        <v>1</v>
      </c>
      <c r="D64" s="58">
        <f t="shared" si="18"/>
        <v>1</v>
      </c>
      <c r="E64" s="59">
        <f t="shared" si="19"/>
        <v>100</v>
      </c>
      <c r="F64" s="60">
        <v>1</v>
      </c>
      <c r="G64" s="59">
        <f t="shared" si="20"/>
        <v>100</v>
      </c>
      <c r="H64" s="58"/>
      <c r="I64" s="59"/>
      <c r="J64" s="58"/>
      <c r="K64" s="59"/>
      <c r="L64" s="60"/>
      <c r="M64" s="59"/>
      <c r="N64" s="60"/>
      <c r="O64" s="59"/>
      <c r="P64" s="61"/>
      <c r="Q64" s="61"/>
      <c r="R64" s="61"/>
      <c r="S64" s="61"/>
    </row>
    <row r="65" spans="1:19" ht="12">
      <c r="A65" s="245" t="s">
        <v>110</v>
      </c>
      <c r="B65" s="245"/>
      <c r="C65" s="69">
        <f>D65+J65</f>
        <v>50</v>
      </c>
      <c r="D65" s="69">
        <f>F65+H65</f>
        <v>50</v>
      </c>
      <c r="E65" s="70">
        <f>(D65*100)/C65</f>
        <v>100</v>
      </c>
      <c r="F65" s="69">
        <f>SUM(F58:F64)</f>
        <v>18</v>
      </c>
      <c r="G65" s="70">
        <f>F65/C65*100</f>
        <v>36</v>
      </c>
      <c r="H65" s="69">
        <f>SUM(H58:H64)</f>
        <v>32</v>
      </c>
      <c r="I65" s="70">
        <f>H65/C65*100</f>
        <v>64</v>
      </c>
      <c r="J65" s="69">
        <f>L65+N65</f>
        <v>0</v>
      </c>
      <c r="K65" s="70">
        <f>J65/C65*100</f>
        <v>0</v>
      </c>
      <c r="L65" s="69">
        <f>SUM(L58:L64)</f>
        <v>0</v>
      </c>
      <c r="M65" s="70">
        <f>L65/C65*100</f>
        <v>0</v>
      </c>
      <c r="N65" s="69">
        <f>SUM(N58:N64)</f>
        <v>0</v>
      </c>
      <c r="O65" s="69">
        <v>0</v>
      </c>
      <c r="P65" s="71">
        <f>SUM(P58:P64)</f>
        <v>40</v>
      </c>
      <c r="Q65" s="74">
        <v>100</v>
      </c>
      <c r="R65" s="71">
        <v>0</v>
      </c>
      <c r="S65" s="71"/>
    </row>
    <row r="66" spans="1:19" ht="12.75">
      <c r="A66" s="241" t="s">
        <v>328</v>
      </c>
      <c r="B66" s="241"/>
      <c r="C66" s="241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2"/>
      <c r="Q66" s="242"/>
      <c r="R66" s="242"/>
      <c r="S66" s="242"/>
    </row>
    <row r="67" spans="1:19" ht="12">
      <c r="A67" s="61">
        <v>1</v>
      </c>
      <c r="B67" s="116" t="s">
        <v>113</v>
      </c>
      <c r="C67" s="58">
        <f aca="true" t="shared" si="21" ref="C67:C73">D67+J67</f>
        <v>7</v>
      </c>
      <c r="D67" s="58">
        <f aca="true" t="shared" si="22" ref="D67:D73">F67+H67</f>
        <v>7</v>
      </c>
      <c r="E67" s="59">
        <f aca="true" t="shared" si="23" ref="E67:E72">D67/C67*100</f>
        <v>100</v>
      </c>
      <c r="F67" s="60">
        <v>2</v>
      </c>
      <c r="G67" s="59">
        <f>F67/D67*100</f>
        <v>28.57142857142857</v>
      </c>
      <c r="H67" s="60">
        <v>5</v>
      </c>
      <c r="I67" s="59">
        <f aca="true" t="shared" si="24" ref="I67:I72">H67/D67*100</f>
        <v>71.42857142857143</v>
      </c>
      <c r="J67" s="58"/>
      <c r="K67" s="59"/>
      <c r="L67" s="60"/>
      <c r="M67" s="59"/>
      <c r="N67" s="60"/>
      <c r="O67" s="59"/>
      <c r="P67" s="61"/>
      <c r="Q67" s="61"/>
      <c r="R67" s="61"/>
      <c r="S67" s="61"/>
    </row>
    <row r="68" spans="1:19" ht="24">
      <c r="A68" s="61">
        <v>2</v>
      </c>
      <c r="B68" s="116" t="s">
        <v>115</v>
      </c>
      <c r="C68" s="58">
        <f t="shared" si="21"/>
        <v>1</v>
      </c>
      <c r="D68" s="58">
        <f t="shared" si="22"/>
        <v>1</v>
      </c>
      <c r="E68" s="59">
        <f t="shared" si="23"/>
        <v>100</v>
      </c>
      <c r="F68" s="60">
        <v>1</v>
      </c>
      <c r="G68" s="59">
        <f>F68/D68*100</f>
        <v>100</v>
      </c>
      <c r="H68" s="60"/>
      <c r="I68" s="59">
        <f t="shared" si="24"/>
        <v>0</v>
      </c>
      <c r="J68" s="58"/>
      <c r="K68" s="59"/>
      <c r="L68" s="60"/>
      <c r="M68" s="59"/>
      <c r="N68" s="60"/>
      <c r="O68" s="59"/>
      <c r="P68" s="61"/>
      <c r="Q68" s="61"/>
      <c r="R68" s="61"/>
      <c r="S68" s="61"/>
    </row>
    <row r="69" spans="1:19" ht="12">
      <c r="A69" s="61">
        <v>3</v>
      </c>
      <c r="B69" s="116" t="s">
        <v>100</v>
      </c>
      <c r="C69" s="58">
        <f t="shared" si="21"/>
        <v>2</v>
      </c>
      <c r="D69" s="58">
        <f t="shared" si="22"/>
        <v>2</v>
      </c>
      <c r="E69" s="59">
        <f t="shared" si="23"/>
        <v>100</v>
      </c>
      <c r="F69" s="60"/>
      <c r="G69" s="59"/>
      <c r="H69" s="60">
        <v>2</v>
      </c>
      <c r="I69" s="59">
        <f t="shared" si="24"/>
        <v>100</v>
      </c>
      <c r="J69" s="58"/>
      <c r="K69" s="59"/>
      <c r="L69" s="60"/>
      <c r="M69" s="59"/>
      <c r="N69" s="60"/>
      <c r="O69" s="59"/>
      <c r="P69" s="61"/>
      <c r="Q69" s="61"/>
      <c r="R69" s="61"/>
      <c r="S69" s="61"/>
    </row>
    <row r="70" spans="1:19" ht="12">
      <c r="A70" s="61">
        <v>4</v>
      </c>
      <c r="B70" s="116" t="s">
        <v>116</v>
      </c>
      <c r="C70" s="58">
        <f t="shared" si="21"/>
        <v>1</v>
      </c>
      <c r="D70" s="58">
        <f t="shared" si="22"/>
        <v>1</v>
      </c>
      <c r="E70" s="59">
        <f t="shared" si="23"/>
        <v>100</v>
      </c>
      <c r="F70" s="60">
        <v>1</v>
      </c>
      <c r="G70" s="59">
        <f>F70/D70*100</f>
        <v>100</v>
      </c>
      <c r="H70" s="60"/>
      <c r="I70" s="59">
        <f t="shared" si="24"/>
        <v>0</v>
      </c>
      <c r="J70" s="58"/>
      <c r="K70" s="59"/>
      <c r="L70" s="60"/>
      <c r="M70" s="59"/>
      <c r="N70" s="60"/>
      <c r="O70" s="59"/>
      <c r="P70" s="61"/>
      <c r="Q70" s="61"/>
      <c r="R70" s="61"/>
      <c r="S70" s="61"/>
    </row>
    <row r="71" spans="1:19" ht="12" customHeight="1">
      <c r="A71" s="61">
        <v>5</v>
      </c>
      <c r="B71" s="116" t="s">
        <v>117</v>
      </c>
      <c r="C71" s="58">
        <f t="shared" si="21"/>
        <v>4</v>
      </c>
      <c r="D71" s="58">
        <f t="shared" si="22"/>
        <v>4</v>
      </c>
      <c r="E71" s="59">
        <f t="shared" si="23"/>
        <v>100</v>
      </c>
      <c r="F71" s="60">
        <v>3</v>
      </c>
      <c r="G71" s="59">
        <f>F71/D71*100</f>
        <v>75</v>
      </c>
      <c r="H71" s="60">
        <v>1</v>
      </c>
      <c r="I71" s="59">
        <f t="shared" si="24"/>
        <v>25</v>
      </c>
      <c r="J71" s="58"/>
      <c r="K71" s="59"/>
      <c r="L71" s="60"/>
      <c r="M71" s="59"/>
      <c r="N71" s="60"/>
      <c r="O71" s="59"/>
      <c r="P71" s="61"/>
      <c r="Q71" s="61"/>
      <c r="R71" s="61"/>
      <c r="S71" s="61"/>
    </row>
    <row r="72" spans="1:19" ht="12" customHeight="1">
      <c r="A72" s="61">
        <v>6</v>
      </c>
      <c r="B72" s="116" t="s">
        <v>118</v>
      </c>
      <c r="C72" s="58">
        <f t="shared" si="21"/>
        <v>2</v>
      </c>
      <c r="D72" s="58">
        <f t="shared" si="22"/>
        <v>2</v>
      </c>
      <c r="E72" s="59">
        <f t="shared" si="23"/>
        <v>100</v>
      </c>
      <c r="F72" s="60">
        <v>2</v>
      </c>
      <c r="G72" s="59">
        <f>F72/D72*100</f>
        <v>100</v>
      </c>
      <c r="H72" s="60"/>
      <c r="I72" s="59">
        <f t="shared" si="24"/>
        <v>0</v>
      </c>
      <c r="J72" s="58"/>
      <c r="K72" s="59"/>
      <c r="L72" s="60"/>
      <c r="M72" s="59"/>
      <c r="N72" s="60"/>
      <c r="O72" s="59"/>
      <c r="P72" s="61"/>
      <c r="Q72" s="61"/>
      <c r="R72" s="61"/>
      <c r="S72" s="61"/>
    </row>
    <row r="73" spans="1:19" ht="12">
      <c r="A73" s="243" t="s">
        <v>110</v>
      </c>
      <c r="B73" s="244"/>
      <c r="C73" s="69">
        <f t="shared" si="21"/>
        <v>17</v>
      </c>
      <c r="D73" s="69">
        <f t="shared" si="22"/>
        <v>17</v>
      </c>
      <c r="E73" s="70">
        <f>(D73*100)/C73</f>
        <v>100</v>
      </c>
      <c r="F73" s="69">
        <f>SUM(F67:F72)</f>
        <v>9</v>
      </c>
      <c r="G73" s="70">
        <f>F73/C73*100</f>
        <v>52.94117647058824</v>
      </c>
      <c r="H73" s="69">
        <f>SUM(H67:H72)</f>
        <v>8</v>
      </c>
      <c r="I73" s="70">
        <f>H73/C73*100</f>
        <v>47.05882352941176</v>
      </c>
      <c r="J73" s="69">
        <f>SUM(J67:J72)</f>
        <v>0</v>
      </c>
      <c r="K73" s="70">
        <f>J73/C73*100</f>
        <v>0</v>
      </c>
      <c r="L73" s="69">
        <f>SUM(L67:L72)</f>
        <v>0</v>
      </c>
      <c r="M73" s="70">
        <f>L73/C73*100</f>
        <v>0</v>
      </c>
      <c r="N73" s="69">
        <f>SUM(N67:N72)</f>
        <v>0</v>
      </c>
      <c r="O73" s="69">
        <v>0</v>
      </c>
      <c r="P73" s="71">
        <f>SUM(P67:P72)</f>
        <v>0</v>
      </c>
      <c r="Q73" s="74"/>
      <c r="R73" s="71"/>
      <c r="S73" s="71"/>
    </row>
    <row r="74" spans="1:19" ht="12">
      <c r="A74" s="243" t="s">
        <v>240</v>
      </c>
      <c r="B74" s="244"/>
      <c r="C74" s="69">
        <f>SUM(C65,C56,C33,C19,C73)</f>
        <v>906</v>
      </c>
      <c r="D74" s="69">
        <f>SUM(D65,D56,D33,D19,D73)</f>
        <v>885</v>
      </c>
      <c r="E74" s="70">
        <f>(D74*100)/C74</f>
        <v>97.68211920529801</v>
      </c>
      <c r="F74" s="69">
        <f>SUM(F65,F56,F33,F19,F73)</f>
        <v>462</v>
      </c>
      <c r="G74" s="70">
        <f>F74/C74*100</f>
        <v>50.993377483443716</v>
      </c>
      <c r="H74" s="69">
        <f>SUM(H65,H56,H33,H19,H73)</f>
        <v>423</v>
      </c>
      <c r="I74" s="70">
        <f>H74/C74*100</f>
        <v>46.688741721854306</v>
      </c>
      <c r="J74" s="69">
        <f>SUM(J65,J56,J33,J19,J73)</f>
        <v>21</v>
      </c>
      <c r="K74" s="70">
        <f>(J74*100)/C74</f>
        <v>2.3178807947019866</v>
      </c>
      <c r="L74" s="69">
        <f>SUM(L65,L56,L33,L19,L73)</f>
        <v>15</v>
      </c>
      <c r="M74" s="70">
        <f>L74/C74*100</f>
        <v>1.6556291390728477</v>
      </c>
      <c r="N74" s="69">
        <f>SUM(N65,N56,N33,N19,N73)</f>
        <v>6</v>
      </c>
      <c r="O74" s="70">
        <f>N74/C74*100</f>
        <v>0.6622516556291391</v>
      </c>
      <c r="P74" s="69">
        <f>SUM(P65,P56,P33,P19,P73)</f>
        <v>278</v>
      </c>
      <c r="Q74" s="71">
        <v>100</v>
      </c>
      <c r="R74" s="69">
        <f>SUM(R65,R56,R33,R19,R73)</f>
        <v>0</v>
      </c>
      <c r="S74" s="71"/>
    </row>
  </sheetData>
  <sheetProtection/>
  <mergeCells count="25">
    <mergeCell ref="R3:S4"/>
    <mergeCell ref="A2:S2"/>
    <mergeCell ref="A3:A5"/>
    <mergeCell ref="B3:B5"/>
    <mergeCell ref="C3:C5"/>
    <mergeCell ref="D3:E4"/>
    <mergeCell ref="F3:I3"/>
    <mergeCell ref="J3:K4"/>
    <mergeCell ref="L3:O3"/>
    <mergeCell ref="F4:G4"/>
    <mergeCell ref="H4:I4"/>
    <mergeCell ref="A65:B65"/>
    <mergeCell ref="L4:M4"/>
    <mergeCell ref="N4:O4"/>
    <mergeCell ref="A6:S6"/>
    <mergeCell ref="P3:Q4"/>
    <mergeCell ref="A66:S66"/>
    <mergeCell ref="A73:B73"/>
    <mergeCell ref="A74:B74"/>
    <mergeCell ref="A19:B19"/>
    <mergeCell ref="A20:S20"/>
    <mergeCell ref="A33:B33"/>
    <mergeCell ref="A34:S34"/>
    <mergeCell ref="A56:B56"/>
    <mergeCell ref="A57:S5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X19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I74" sqref="I74"/>
    </sheetView>
  </sheetViews>
  <sheetFormatPr defaultColWidth="9.140625" defaultRowHeight="12.75"/>
  <cols>
    <col min="1" max="1" width="4.140625" style="1" customWidth="1"/>
    <col min="2" max="2" width="16.7109375" style="1" customWidth="1"/>
    <col min="3" max="3" width="6.57421875" style="2" customWidth="1"/>
    <col min="4" max="7" width="5.28125" style="2" customWidth="1"/>
    <col min="8" max="8" width="7.7109375" style="2" customWidth="1"/>
    <col min="9" max="9" width="5.8515625" style="2" customWidth="1"/>
    <col min="10" max="10" width="6.57421875" style="2" customWidth="1"/>
    <col min="11" max="11" width="4.7109375" style="3" customWidth="1"/>
    <col min="12" max="12" width="5.57421875" style="2" customWidth="1"/>
    <col min="13" max="13" width="6.57421875" style="3" customWidth="1"/>
    <col min="14" max="14" width="4.7109375" style="2" customWidth="1"/>
    <col min="15" max="16" width="5.7109375" style="2" customWidth="1"/>
    <col min="17" max="20" width="5.421875" style="2" customWidth="1"/>
    <col min="21" max="21" width="5.57421875" style="2" customWidth="1"/>
    <col min="22" max="22" width="6.140625" style="2" customWidth="1"/>
    <col min="23" max="23" width="6.140625" style="1" customWidth="1"/>
    <col min="24" max="24" width="5.00390625" style="1" customWidth="1"/>
    <col min="25" max="16384" width="9.140625" style="1" customWidth="1"/>
  </cols>
  <sheetData>
    <row r="1" spans="18:22" ht="8.25" customHeight="1">
      <c r="R1" s="252"/>
      <c r="S1" s="252"/>
      <c r="T1" s="252"/>
      <c r="U1" s="252"/>
      <c r="V1" s="252"/>
    </row>
    <row r="2" spans="1:24" ht="31.5" customHeight="1">
      <c r="A2" s="253" t="s">
        <v>348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</row>
    <row r="3" spans="3:14" ht="7.5" customHeight="1">
      <c r="C3" s="3"/>
      <c r="D3" s="3"/>
      <c r="E3" s="3"/>
      <c r="F3" s="3"/>
      <c r="G3" s="3"/>
      <c r="H3" s="254"/>
      <c r="I3" s="254"/>
      <c r="J3" s="254"/>
      <c r="K3" s="254"/>
      <c r="L3" s="254"/>
      <c r="M3" s="254"/>
      <c r="N3" s="254"/>
    </row>
    <row r="4" spans="1:24" s="7" customFormat="1" ht="33" customHeight="1">
      <c r="A4" s="255" t="s">
        <v>0</v>
      </c>
      <c r="B4" s="255" t="s">
        <v>372</v>
      </c>
      <c r="C4" s="257" t="s">
        <v>1</v>
      </c>
      <c r="D4" s="260" t="s">
        <v>2</v>
      </c>
      <c r="E4" s="260"/>
      <c r="F4" s="260"/>
      <c r="G4" s="260"/>
      <c r="H4" s="237" t="s">
        <v>376</v>
      </c>
      <c r="I4" s="237" t="s">
        <v>4</v>
      </c>
      <c r="J4" s="237"/>
      <c r="K4" s="237" t="s">
        <v>5</v>
      </c>
      <c r="L4" s="237"/>
      <c r="M4" s="237"/>
      <c r="N4" s="237"/>
      <c r="O4" s="235" t="s">
        <v>6</v>
      </c>
      <c r="P4" s="235"/>
      <c r="Q4" s="235" t="s">
        <v>7</v>
      </c>
      <c r="R4" s="235"/>
      <c r="S4" s="235"/>
      <c r="T4" s="235"/>
      <c r="U4" s="237" t="s">
        <v>8</v>
      </c>
      <c r="V4" s="237"/>
      <c r="W4" s="235" t="s">
        <v>9</v>
      </c>
      <c r="X4" s="235"/>
    </row>
    <row r="5" spans="1:24" s="7" customFormat="1" ht="19.5" customHeight="1">
      <c r="A5" s="255"/>
      <c r="B5" s="255"/>
      <c r="C5" s="258"/>
      <c r="D5" s="260" t="s">
        <v>10</v>
      </c>
      <c r="E5" s="260"/>
      <c r="F5" s="260" t="s">
        <v>11</v>
      </c>
      <c r="G5" s="260"/>
      <c r="H5" s="237"/>
      <c r="I5" s="237"/>
      <c r="J5" s="237"/>
      <c r="K5" s="237" t="s">
        <v>12</v>
      </c>
      <c r="L5" s="237"/>
      <c r="M5" s="237" t="s">
        <v>11</v>
      </c>
      <c r="N5" s="237"/>
      <c r="O5" s="235"/>
      <c r="P5" s="235"/>
      <c r="Q5" s="235" t="s">
        <v>12</v>
      </c>
      <c r="R5" s="235"/>
      <c r="S5" s="235" t="s">
        <v>11</v>
      </c>
      <c r="T5" s="235"/>
      <c r="U5" s="237"/>
      <c r="V5" s="237"/>
      <c r="W5" s="235"/>
      <c r="X5" s="235"/>
    </row>
    <row r="6" spans="1:24" s="7" customFormat="1" ht="24.75" customHeight="1">
      <c r="A6" s="255"/>
      <c r="B6" s="255"/>
      <c r="C6" s="259"/>
      <c r="D6" s="4" t="s">
        <v>13</v>
      </c>
      <c r="E6" s="4" t="s">
        <v>14</v>
      </c>
      <c r="F6" s="4" t="s">
        <v>13</v>
      </c>
      <c r="G6" s="4" t="s">
        <v>14</v>
      </c>
      <c r="H6" s="237"/>
      <c r="I6" s="4" t="s">
        <v>13</v>
      </c>
      <c r="J6" s="8" t="s">
        <v>14</v>
      </c>
      <c r="K6" s="5" t="s">
        <v>15</v>
      </c>
      <c r="L6" s="5" t="s">
        <v>14</v>
      </c>
      <c r="M6" s="5" t="s">
        <v>15</v>
      </c>
      <c r="N6" s="5" t="s">
        <v>14</v>
      </c>
      <c r="O6" s="6" t="s">
        <v>15</v>
      </c>
      <c r="P6" s="6" t="s">
        <v>14</v>
      </c>
      <c r="Q6" s="6" t="s">
        <v>15</v>
      </c>
      <c r="R6" s="6" t="s">
        <v>14</v>
      </c>
      <c r="S6" s="6" t="s">
        <v>15</v>
      </c>
      <c r="T6" s="6" t="s">
        <v>14</v>
      </c>
      <c r="U6" s="5" t="s">
        <v>15</v>
      </c>
      <c r="V6" s="5" t="s">
        <v>14</v>
      </c>
      <c r="W6" s="6" t="s">
        <v>15</v>
      </c>
      <c r="X6" s="6" t="s">
        <v>14</v>
      </c>
    </row>
    <row r="7" spans="1:24" s="7" customFormat="1" ht="11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133">
        <v>11</v>
      </c>
      <c r="L7" s="9">
        <v>12</v>
      </c>
      <c r="M7" s="133">
        <v>13</v>
      </c>
      <c r="N7" s="9">
        <v>14</v>
      </c>
      <c r="O7" s="9">
        <v>17</v>
      </c>
      <c r="P7" s="9">
        <v>18</v>
      </c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10"/>
      <c r="X7" s="10"/>
    </row>
    <row r="8" spans="1:24" s="17" customFormat="1" ht="12">
      <c r="A8" s="11">
        <v>1</v>
      </c>
      <c r="B8" s="12" t="s">
        <v>16</v>
      </c>
      <c r="C8" s="11">
        <f>D8+F8+H8</f>
        <v>72</v>
      </c>
      <c r="D8" s="11">
        <v>2</v>
      </c>
      <c r="E8" s="13">
        <f>(D8*100)/C8</f>
        <v>2.7777777777777777</v>
      </c>
      <c r="F8" s="11"/>
      <c r="G8" s="13"/>
      <c r="H8" s="14">
        <f aca="true" t="shared" si="0" ref="H8:H68">I8+O8</f>
        <v>70</v>
      </c>
      <c r="I8" s="14">
        <f>K8+M8</f>
        <v>63</v>
      </c>
      <c r="J8" s="15">
        <f>(I8*100)/H8</f>
        <v>90</v>
      </c>
      <c r="K8" s="11">
        <v>32</v>
      </c>
      <c r="L8" s="15">
        <f>(K8*100)/H8</f>
        <v>45.714285714285715</v>
      </c>
      <c r="M8" s="11">
        <v>31</v>
      </c>
      <c r="N8" s="15">
        <f>(M8*100)/H8</f>
        <v>44.285714285714285</v>
      </c>
      <c r="O8" s="11">
        <f>Q8+S8</f>
        <v>7</v>
      </c>
      <c r="P8" s="15">
        <f aca="true" t="shared" si="1" ref="P8:P68">(O8*100)/H8</f>
        <v>10</v>
      </c>
      <c r="Q8" s="11">
        <v>7</v>
      </c>
      <c r="R8" s="15">
        <f>(Q8*100)/H8</f>
        <v>10</v>
      </c>
      <c r="S8" s="117"/>
      <c r="T8" s="15"/>
      <c r="U8" s="11">
        <v>5</v>
      </c>
      <c r="V8" s="13">
        <f>U8*100/(U8+W8)</f>
        <v>100</v>
      </c>
      <c r="W8" s="16"/>
      <c r="X8" s="16"/>
    </row>
    <row r="9" spans="1:24" s="17" customFormat="1" ht="12">
      <c r="A9" s="11">
        <v>2</v>
      </c>
      <c r="B9" s="12" t="s">
        <v>17</v>
      </c>
      <c r="C9" s="11">
        <f aca="true" t="shared" si="2" ref="C9:C67">D9+F9+H9</f>
        <v>175</v>
      </c>
      <c r="D9" s="11">
        <v>4</v>
      </c>
      <c r="E9" s="13">
        <f aca="true" t="shared" si="3" ref="E9:E68">(D9*100)/C9</f>
        <v>2.2857142857142856</v>
      </c>
      <c r="F9" s="11">
        <v>4</v>
      </c>
      <c r="G9" s="13">
        <f aca="true" t="shared" si="4" ref="G9:G68">(F9*100)/C9</f>
        <v>2.2857142857142856</v>
      </c>
      <c r="H9" s="14">
        <f t="shared" si="0"/>
        <v>167</v>
      </c>
      <c r="I9" s="14">
        <f aca="true" t="shared" si="5" ref="I9:I67">K9+M9</f>
        <v>166</v>
      </c>
      <c r="J9" s="15">
        <f aca="true" t="shared" si="6" ref="J9:J68">(I9*100)/H9</f>
        <v>99.40119760479043</v>
      </c>
      <c r="K9" s="11">
        <v>60</v>
      </c>
      <c r="L9" s="15">
        <f aca="true" t="shared" si="7" ref="L9:L68">(K9*100)/H9</f>
        <v>35.92814371257485</v>
      </c>
      <c r="M9" s="11">
        <v>106</v>
      </c>
      <c r="N9" s="15">
        <f aca="true" t="shared" si="8" ref="N9:N68">(M9*100)/H9</f>
        <v>63.47305389221557</v>
      </c>
      <c r="O9" s="11">
        <f aca="true" t="shared" si="9" ref="O9:O67">Q9+S9</f>
        <v>1</v>
      </c>
      <c r="P9" s="15">
        <f t="shared" si="1"/>
        <v>0.5988023952095808</v>
      </c>
      <c r="Q9" s="11">
        <v>1</v>
      </c>
      <c r="R9" s="15">
        <f aca="true" t="shared" si="10" ref="R9:R68">(Q9*100)/H9</f>
        <v>0.5988023952095808</v>
      </c>
      <c r="S9" s="117"/>
      <c r="T9" s="15"/>
      <c r="U9" s="11">
        <v>33</v>
      </c>
      <c r="V9" s="13">
        <f aca="true" t="shared" si="11" ref="V9:V68">U9*100/(U9+W9)</f>
        <v>100</v>
      </c>
      <c r="W9" s="16"/>
      <c r="X9" s="16"/>
    </row>
    <row r="10" spans="1:24" s="17" customFormat="1" ht="12">
      <c r="A10" s="11">
        <v>3</v>
      </c>
      <c r="B10" s="12" t="s">
        <v>18</v>
      </c>
      <c r="C10" s="11">
        <f t="shared" si="2"/>
        <v>150</v>
      </c>
      <c r="D10" s="11"/>
      <c r="E10" s="13"/>
      <c r="F10" s="11">
        <v>5</v>
      </c>
      <c r="G10" s="13">
        <f t="shared" si="4"/>
        <v>3.3333333333333335</v>
      </c>
      <c r="H10" s="14">
        <f t="shared" si="0"/>
        <v>145</v>
      </c>
      <c r="I10" s="14">
        <f t="shared" si="5"/>
        <v>143</v>
      </c>
      <c r="J10" s="15">
        <f t="shared" si="6"/>
        <v>98.62068965517241</v>
      </c>
      <c r="K10" s="11">
        <v>26</v>
      </c>
      <c r="L10" s="15">
        <f t="shared" si="7"/>
        <v>17.93103448275862</v>
      </c>
      <c r="M10" s="11">
        <v>117</v>
      </c>
      <c r="N10" s="15">
        <f t="shared" si="8"/>
        <v>80.6896551724138</v>
      </c>
      <c r="O10" s="11">
        <f t="shared" si="9"/>
        <v>2</v>
      </c>
      <c r="P10" s="15">
        <f t="shared" si="1"/>
        <v>1.3793103448275863</v>
      </c>
      <c r="Q10" s="11">
        <v>2</v>
      </c>
      <c r="R10" s="15">
        <f t="shared" si="10"/>
        <v>1.3793103448275863</v>
      </c>
      <c r="S10" s="117"/>
      <c r="T10" s="15"/>
      <c r="U10" s="11">
        <v>20</v>
      </c>
      <c r="V10" s="13">
        <f t="shared" si="11"/>
        <v>100</v>
      </c>
      <c r="W10" s="16"/>
      <c r="X10" s="16"/>
    </row>
    <row r="11" spans="1:24" s="17" customFormat="1" ht="12">
      <c r="A11" s="11">
        <v>4</v>
      </c>
      <c r="B11" s="12" t="s">
        <v>19</v>
      </c>
      <c r="C11" s="11">
        <f t="shared" si="2"/>
        <v>27</v>
      </c>
      <c r="D11" s="11">
        <v>1</v>
      </c>
      <c r="E11" s="13">
        <f t="shared" si="3"/>
        <v>3.7037037037037037</v>
      </c>
      <c r="F11" s="11"/>
      <c r="G11" s="13"/>
      <c r="H11" s="14">
        <f t="shared" si="0"/>
        <v>26</v>
      </c>
      <c r="I11" s="14">
        <f t="shared" si="5"/>
        <v>25</v>
      </c>
      <c r="J11" s="15">
        <f t="shared" si="6"/>
        <v>96.15384615384616</v>
      </c>
      <c r="K11" s="11">
        <v>1</v>
      </c>
      <c r="L11" s="15">
        <f t="shared" si="7"/>
        <v>3.8461538461538463</v>
      </c>
      <c r="M11" s="11">
        <v>24</v>
      </c>
      <c r="N11" s="15">
        <f t="shared" si="8"/>
        <v>92.3076923076923</v>
      </c>
      <c r="O11" s="11">
        <f t="shared" si="9"/>
        <v>1</v>
      </c>
      <c r="P11" s="15">
        <f t="shared" si="1"/>
        <v>3.8461538461538463</v>
      </c>
      <c r="Q11" s="11"/>
      <c r="R11" s="15"/>
      <c r="S11" s="117">
        <v>1</v>
      </c>
      <c r="T11" s="15">
        <f>(S11*100)/H11</f>
        <v>3.8461538461538463</v>
      </c>
      <c r="U11" s="11">
        <v>6</v>
      </c>
      <c r="V11" s="13">
        <f t="shared" si="11"/>
        <v>100</v>
      </c>
      <c r="W11" s="16"/>
      <c r="X11" s="16"/>
    </row>
    <row r="12" spans="1:24" s="17" customFormat="1" ht="12">
      <c r="A12" s="11">
        <v>5</v>
      </c>
      <c r="B12" s="12" t="s">
        <v>20</v>
      </c>
      <c r="C12" s="11">
        <f t="shared" si="2"/>
        <v>24</v>
      </c>
      <c r="D12" s="11"/>
      <c r="E12" s="13"/>
      <c r="F12" s="11">
        <v>2</v>
      </c>
      <c r="G12" s="13">
        <f t="shared" si="4"/>
        <v>8.333333333333334</v>
      </c>
      <c r="H12" s="14">
        <f t="shared" si="0"/>
        <v>22</v>
      </c>
      <c r="I12" s="14">
        <f t="shared" si="5"/>
        <v>22</v>
      </c>
      <c r="J12" s="15">
        <f t="shared" si="6"/>
        <v>100</v>
      </c>
      <c r="K12" s="11">
        <v>3</v>
      </c>
      <c r="L12" s="15">
        <f t="shared" si="7"/>
        <v>13.636363636363637</v>
      </c>
      <c r="M12" s="11">
        <v>19</v>
      </c>
      <c r="N12" s="15">
        <f t="shared" si="8"/>
        <v>86.36363636363636</v>
      </c>
      <c r="O12" s="11">
        <f t="shared" si="9"/>
        <v>0</v>
      </c>
      <c r="P12" s="15">
        <f t="shared" si="1"/>
        <v>0</v>
      </c>
      <c r="Q12" s="11"/>
      <c r="R12" s="15"/>
      <c r="S12" s="117"/>
      <c r="T12" s="15"/>
      <c r="U12" s="11">
        <v>9</v>
      </c>
      <c r="V12" s="13">
        <f t="shared" si="11"/>
        <v>100</v>
      </c>
      <c r="W12" s="16"/>
      <c r="X12" s="16"/>
    </row>
    <row r="13" spans="1:24" s="17" customFormat="1" ht="12">
      <c r="A13" s="11">
        <v>6</v>
      </c>
      <c r="B13" s="12" t="s">
        <v>21</v>
      </c>
      <c r="C13" s="11">
        <f t="shared" si="2"/>
        <v>37</v>
      </c>
      <c r="D13" s="11"/>
      <c r="E13" s="13"/>
      <c r="F13" s="11"/>
      <c r="G13" s="13"/>
      <c r="H13" s="14">
        <f t="shared" si="0"/>
        <v>37</v>
      </c>
      <c r="I13" s="14">
        <f t="shared" si="5"/>
        <v>35</v>
      </c>
      <c r="J13" s="15">
        <f t="shared" si="6"/>
        <v>94.5945945945946</v>
      </c>
      <c r="K13" s="11">
        <v>25</v>
      </c>
      <c r="L13" s="15">
        <f t="shared" si="7"/>
        <v>67.56756756756756</v>
      </c>
      <c r="M13" s="11">
        <v>10</v>
      </c>
      <c r="N13" s="15">
        <f t="shared" si="8"/>
        <v>27.027027027027028</v>
      </c>
      <c r="O13" s="11">
        <f t="shared" si="9"/>
        <v>2</v>
      </c>
      <c r="P13" s="15">
        <f t="shared" si="1"/>
        <v>5.405405405405405</v>
      </c>
      <c r="Q13" s="11"/>
      <c r="R13" s="15"/>
      <c r="S13" s="117">
        <v>2</v>
      </c>
      <c r="T13" s="15">
        <f>(S13*100)/H13</f>
        <v>5.405405405405405</v>
      </c>
      <c r="U13" s="11">
        <v>7</v>
      </c>
      <c r="V13" s="13">
        <f t="shared" si="11"/>
        <v>100</v>
      </c>
      <c r="W13" s="16"/>
      <c r="X13" s="16"/>
    </row>
    <row r="14" spans="1:24" s="17" customFormat="1" ht="12">
      <c r="A14" s="11">
        <v>7</v>
      </c>
      <c r="B14" s="12" t="s">
        <v>22</v>
      </c>
      <c r="C14" s="11">
        <f t="shared" si="2"/>
        <v>45</v>
      </c>
      <c r="D14" s="11"/>
      <c r="E14" s="13"/>
      <c r="F14" s="11">
        <v>2</v>
      </c>
      <c r="G14" s="13">
        <f t="shared" si="4"/>
        <v>4.444444444444445</v>
      </c>
      <c r="H14" s="14">
        <f t="shared" si="0"/>
        <v>43</v>
      </c>
      <c r="I14" s="14">
        <f t="shared" si="5"/>
        <v>39</v>
      </c>
      <c r="J14" s="15">
        <f t="shared" si="6"/>
        <v>90.69767441860465</v>
      </c>
      <c r="K14" s="11">
        <v>17</v>
      </c>
      <c r="L14" s="15">
        <f t="shared" si="7"/>
        <v>39.53488372093023</v>
      </c>
      <c r="M14" s="11">
        <v>22</v>
      </c>
      <c r="N14" s="15">
        <f t="shared" si="8"/>
        <v>51.16279069767442</v>
      </c>
      <c r="O14" s="11">
        <f t="shared" si="9"/>
        <v>4</v>
      </c>
      <c r="P14" s="15">
        <f t="shared" si="1"/>
        <v>9.30232558139535</v>
      </c>
      <c r="Q14" s="11">
        <v>3</v>
      </c>
      <c r="R14" s="15">
        <f t="shared" si="10"/>
        <v>6.976744186046512</v>
      </c>
      <c r="S14" s="117">
        <v>1</v>
      </c>
      <c r="T14" s="15">
        <f>(S14*100)/H14</f>
        <v>2.3255813953488373</v>
      </c>
      <c r="U14" s="11">
        <v>14</v>
      </c>
      <c r="V14" s="13">
        <f t="shared" si="11"/>
        <v>100</v>
      </c>
      <c r="W14" s="16"/>
      <c r="X14" s="16"/>
    </row>
    <row r="15" spans="1:24" s="17" customFormat="1" ht="12">
      <c r="A15" s="11">
        <v>8</v>
      </c>
      <c r="B15" s="12" t="s">
        <v>23</v>
      </c>
      <c r="C15" s="11">
        <f t="shared" si="2"/>
        <v>29</v>
      </c>
      <c r="D15" s="11"/>
      <c r="E15" s="13"/>
      <c r="F15" s="11"/>
      <c r="G15" s="13"/>
      <c r="H15" s="14">
        <f t="shared" si="0"/>
        <v>29</v>
      </c>
      <c r="I15" s="14">
        <f t="shared" si="5"/>
        <v>29</v>
      </c>
      <c r="J15" s="15">
        <f t="shared" si="6"/>
        <v>100</v>
      </c>
      <c r="K15" s="11">
        <v>4</v>
      </c>
      <c r="L15" s="15">
        <f t="shared" si="7"/>
        <v>13.793103448275861</v>
      </c>
      <c r="M15" s="11">
        <v>25</v>
      </c>
      <c r="N15" s="15">
        <f t="shared" si="8"/>
        <v>86.20689655172414</v>
      </c>
      <c r="O15" s="11">
        <f t="shared" si="9"/>
        <v>0</v>
      </c>
      <c r="P15" s="15">
        <f t="shared" si="1"/>
        <v>0</v>
      </c>
      <c r="Q15" s="11"/>
      <c r="R15" s="15"/>
      <c r="S15" s="117"/>
      <c r="T15" s="15"/>
      <c r="U15" s="11">
        <v>6</v>
      </c>
      <c r="V15" s="13">
        <f t="shared" si="11"/>
        <v>100</v>
      </c>
      <c r="W15" s="16"/>
      <c r="X15" s="16"/>
    </row>
    <row r="16" spans="1:24" s="17" customFormat="1" ht="12">
      <c r="A16" s="11">
        <v>9</v>
      </c>
      <c r="B16" s="12" t="s">
        <v>24</v>
      </c>
      <c r="C16" s="11">
        <f t="shared" si="2"/>
        <v>56</v>
      </c>
      <c r="D16" s="11">
        <v>1</v>
      </c>
      <c r="E16" s="13">
        <f t="shared" si="3"/>
        <v>1.7857142857142858</v>
      </c>
      <c r="F16" s="11">
        <v>1</v>
      </c>
      <c r="G16" s="13">
        <f t="shared" si="4"/>
        <v>1.7857142857142858</v>
      </c>
      <c r="H16" s="14">
        <f t="shared" si="0"/>
        <v>54</v>
      </c>
      <c r="I16" s="14">
        <f t="shared" si="5"/>
        <v>54</v>
      </c>
      <c r="J16" s="15">
        <f t="shared" si="6"/>
        <v>100</v>
      </c>
      <c r="K16" s="11">
        <v>12</v>
      </c>
      <c r="L16" s="15">
        <f t="shared" si="7"/>
        <v>22.22222222222222</v>
      </c>
      <c r="M16" s="11">
        <v>42</v>
      </c>
      <c r="N16" s="15">
        <f t="shared" si="8"/>
        <v>77.77777777777777</v>
      </c>
      <c r="O16" s="11">
        <f t="shared" si="9"/>
        <v>0</v>
      </c>
      <c r="P16" s="15">
        <f t="shared" si="1"/>
        <v>0</v>
      </c>
      <c r="Q16" s="11"/>
      <c r="R16" s="15"/>
      <c r="S16" s="117"/>
      <c r="T16" s="15"/>
      <c r="U16" s="11">
        <v>10</v>
      </c>
      <c r="V16" s="13">
        <f t="shared" si="11"/>
        <v>100</v>
      </c>
      <c r="W16" s="16"/>
      <c r="X16" s="16"/>
    </row>
    <row r="17" spans="1:24" s="17" customFormat="1" ht="12">
      <c r="A17" s="11">
        <v>10</v>
      </c>
      <c r="B17" s="12" t="s">
        <v>25</v>
      </c>
      <c r="C17" s="11">
        <f t="shared" si="2"/>
        <v>56</v>
      </c>
      <c r="D17" s="11"/>
      <c r="E17" s="13"/>
      <c r="F17" s="11">
        <v>2</v>
      </c>
      <c r="G17" s="13">
        <f t="shared" si="4"/>
        <v>3.5714285714285716</v>
      </c>
      <c r="H17" s="14">
        <f t="shared" si="0"/>
        <v>54</v>
      </c>
      <c r="I17" s="14">
        <f t="shared" si="5"/>
        <v>51</v>
      </c>
      <c r="J17" s="15">
        <f t="shared" si="6"/>
        <v>94.44444444444444</v>
      </c>
      <c r="K17" s="11">
        <v>13</v>
      </c>
      <c r="L17" s="15">
        <f t="shared" si="7"/>
        <v>24.074074074074073</v>
      </c>
      <c r="M17" s="11">
        <v>38</v>
      </c>
      <c r="N17" s="15">
        <f t="shared" si="8"/>
        <v>70.37037037037037</v>
      </c>
      <c r="O17" s="11">
        <f t="shared" si="9"/>
        <v>3</v>
      </c>
      <c r="P17" s="15">
        <f t="shared" si="1"/>
        <v>5.555555555555555</v>
      </c>
      <c r="Q17" s="11">
        <v>3</v>
      </c>
      <c r="R17" s="15">
        <f t="shared" si="10"/>
        <v>5.555555555555555</v>
      </c>
      <c r="S17" s="117"/>
      <c r="T17" s="15"/>
      <c r="U17" s="11">
        <v>6</v>
      </c>
      <c r="V17" s="13">
        <f t="shared" si="11"/>
        <v>100</v>
      </c>
      <c r="W17" s="16"/>
      <c r="X17" s="16"/>
    </row>
    <row r="18" spans="1:24" s="17" customFormat="1" ht="13.5" customHeight="1">
      <c r="A18" s="11">
        <v>11</v>
      </c>
      <c r="B18" s="12" t="s">
        <v>26</v>
      </c>
      <c r="C18" s="11">
        <f t="shared" si="2"/>
        <v>40</v>
      </c>
      <c r="D18" s="11">
        <v>1</v>
      </c>
      <c r="E18" s="13">
        <f t="shared" si="3"/>
        <v>2.5</v>
      </c>
      <c r="F18" s="11">
        <v>4</v>
      </c>
      <c r="G18" s="13">
        <f t="shared" si="4"/>
        <v>10</v>
      </c>
      <c r="H18" s="14">
        <f t="shared" si="0"/>
        <v>35</v>
      </c>
      <c r="I18" s="14">
        <f t="shared" si="5"/>
        <v>34</v>
      </c>
      <c r="J18" s="15">
        <f t="shared" si="6"/>
        <v>97.14285714285714</v>
      </c>
      <c r="K18" s="11">
        <v>6</v>
      </c>
      <c r="L18" s="15">
        <f t="shared" si="7"/>
        <v>17.142857142857142</v>
      </c>
      <c r="M18" s="11">
        <v>28</v>
      </c>
      <c r="N18" s="15">
        <f t="shared" si="8"/>
        <v>80</v>
      </c>
      <c r="O18" s="11">
        <f t="shared" si="9"/>
        <v>1</v>
      </c>
      <c r="P18" s="15">
        <f t="shared" si="1"/>
        <v>2.857142857142857</v>
      </c>
      <c r="Q18" s="11"/>
      <c r="R18" s="15"/>
      <c r="S18" s="117">
        <v>1</v>
      </c>
      <c r="T18" s="15">
        <f>(S18*100)/H18</f>
        <v>2.857142857142857</v>
      </c>
      <c r="U18" s="11">
        <v>9</v>
      </c>
      <c r="V18" s="13">
        <f t="shared" si="11"/>
        <v>100</v>
      </c>
      <c r="W18" s="18"/>
      <c r="X18" s="16"/>
    </row>
    <row r="19" spans="1:24" s="17" customFormat="1" ht="13.5" customHeight="1">
      <c r="A19" s="11">
        <v>12</v>
      </c>
      <c r="B19" s="12" t="s">
        <v>27</v>
      </c>
      <c r="C19" s="11">
        <f t="shared" si="2"/>
        <v>101</v>
      </c>
      <c r="D19" s="11"/>
      <c r="E19" s="13"/>
      <c r="F19" s="11">
        <v>6</v>
      </c>
      <c r="G19" s="13">
        <f t="shared" si="4"/>
        <v>5.9405940594059405</v>
      </c>
      <c r="H19" s="14">
        <f t="shared" si="0"/>
        <v>95</v>
      </c>
      <c r="I19" s="14">
        <f t="shared" si="5"/>
        <v>92</v>
      </c>
      <c r="J19" s="15">
        <f t="shared" si="6"/>
        <v>96.84210526315789</v>
      </c>
      <c r="K19" s="11">
        <v>25</v>
      </c>
      <c r="L19" s="15">
        <f t="shared" si="7"/>
        <v>26.31578947368421</v>
      </c>
      <c r="M19" s="11">
        <v>67</v>
      </c>
      <c r="N19" s="15">
        <f t="shared" si="8"/>
        <v>70.52631578947368</v>
      </c>
      <c r="O19" s="11">
        <f t="shared" si="9"/>
        <v>3</v>
      </c>
      <c r="P19" s="15">
        <f t="shared" si="1"/>
        <v>3.1578947368421053</v>
      </c>
      <c r="Q19" s="11">
        <v>3</v>
      </c>
      <c r="R19" s="15">
        <f t="shared" si="10"/>
        <v>3.1578947368421053</v>
      </c>
      <c r="S19" s="117"/>
      <c r="T19" s="15"/>
      <c r="U19" s="11">
        <v>13</v>
      </c>
      <c r="V19" s="13">
        <f t="shared" si="11"/>
        <v>100</v>
      </c>
      <c r="W19" s="18"/>
      <c r="X19" s="16"/>
    </row>
    <row r="20" spans="1:24" s="17" customFormat="1" ht="12">
      <c r="A20" s="11">
        <v>13</v>
      </c>
      <c r="B20" s="12" t="s">
        <v>28</v>
      </c>
      <c r="C20" s="11">
        <f t="shared" si="2"/>
        <v>30</v>
      </c>
      <c r="D20" s="11"/>
      <c r="E20" s="13"/>
      <c r="F20" s="11">
        <v>1</v>
      </c>
      <c r="G20" s="13">
        <f t="shared" si="4"/>
        <v>3.3333333333333335</v>
      </c>
      <c r="H20" s="14">
        <f t="shared" si="0"/>
        <v>29</v>
      </c>
      <c r="I20" s="14">
        <f t="shared" si="5"/>
        <v>26</v>
      </c>
      <c r="J20" s="15">
        <f t="shared" si="6"/>
        <v>89.65517241379311</v>
      </c>
      <c r="K20" s="11">
        <v>7</v>
      </c>
      <c r="L20" s="15">
        <f t="shared" si="7"/>
        <v>24.137931034482758</v>
      </c>
      <c r="M20" s="11">
        <v>19</v>
      </c>
      <c r="N20" s="15">
        <f t="shared" si="8"/>
        <v>65.51724137931035</v>
      </c>
      <c r="O20" s="11">
        <f t="shared" si="9"/>
        <v>3</v>
      </c>
      <c r="P20" s="15">
        <f t="shared" si="1"/>
        <v>10.344827586206897</v>
      </c>
      <c r="Q20" s="11">
        <v>3</v>
      </c>
      <c r="R20" s="15">
        <f t="shared" si="10"/>
        <v>10.344827586206897</v>
      </c>
      <c r="S20" s="117"/>
      <c r="T20" s="15"/>
      <c r="U20" s="11">
        <v>18</v>
      </c>
      <c r="V20" s="13">
        <f t="shared" si="11"/>
        <v>100</v>
      </c>
      <c r="W20" s="16"/>
      <c r="X20" s="16"/>
    </row>
    <row r="21" spans="1:24" s="17" customFormat="1" ht="12">
      <c r="A21" s="11">
        <v>14</v>
      </c>
      <c r="B21" s="12" t="s">
        <v>29</v>
      </c>
      <c r="C21" s="11">
        <f t="shared" si="2"/>
        <v>37</v>
      </c>
      <c r="D21" s="11"/>
      <c r="E21" s="13"/>
      <c r="F21" s="11"/>
      <c r="G21" s="13"/>
      <c r="H21" s="14">
        <f t="shared" si="0"/>
        <v>37</v>
      </c>
      <c r="I21" s="14">
        <f t="shared" si="5"/>
        <v>35</v>
      </c>
      <c r="J21" s="15">
        <f t="shared" si="6"/>
        <v>94.5945945945946</v>
      </c>
      <c r="K21" s="11">
        <v>12</v>
      </c>
      <c r="L21" s="15">
        <f t="shared" si="7"/>
        <v>32.432432432432435</v>
      </c>
      <c r="M21" s="11">
        <v>23</v>
      </c>
      <c r="N21" s="15">
        <f t="shared" si="8"/>
        <v>62.16216216216216</v>
      </c>
      <c r="O21" s="11">
        <f t="shared" si="9"/>
        <v>2</v>
      </c>
      <c r="P21" s="15">
        <f t="shared" si="1"/>
        <v>5.405405405405405</v>
      </c>
      <c r="Q21" s="11">
        <v>2</v>
      </c>
      <c r="R21" s="15">
        <f t="shared" si="10"/>
        <v>5.405405405405405</v>
      </c>
      <c r="S21" s="117"/>
      <c r="T21" s="15"/>
      <c r="U21" s="11">
        <v>1</v>
      </c>
      <c r="V21" s="13">
        <f t="shared" si="11"/>
        <v>100</v>
      </c>
      <c r="W21" s="16"/>
      <c r="X21" s="16"/>
    </row>
    <row r="22" spans="1:24" s="17" customFormat="1" ht="12">
      <c r="A22" s="11">
        <v>15</v>
      </c>
      <c r="B22" s="12" t="s">
        <v>30</v>
      </c>
      <c r="C22" s="11">
        <f t="shared" si="2"/>
        <v>219</v>
      </c>
      <c r="D22" s="11">
        <v>3</v>
      </c>
      <c r="E22" s="13">
        <f t="shared" si="3"/>
        <v>1.36986301369863</v>
      </c>
      <c r="F22" s="11">
        <v>5</v>
      </c>
      <c r="G22" s="13">
        <f t="shared" si="4"/>
        <v>2.2831050228310503</v>
      </c>
      <c r="H22" s="14">
        <f t="shared" si="0"/>
        <v>211</v>
      </c>
      <c r="I22" s="14">
        <f t="shared" si="5"/>
        <v>209</v>
      </c>
      <c r="J22" s="15">
        <f t="shared" si="6"/>
        <v>99.0521327014218</v>
      </c>
      <c r="K22" s="11">
        <v>74</v>
      </c>
      <c r="L22" s="15">
        <f t="shared" si="7"/>
        <v>35.07109004739336</v>
      </c>
      <c r="M22" s="11">
        <v>135</v>
      </c>
      <c r="N22" s="15">
        <f t="shared" si="8"/>
        <v>63.981042654028435</v>
      </c>
      <c r="O22" s="11">
        <f t="shared" si="9"/>
        <v>2</v>
      </c>
      <c r="P22" s="15">
        <f t="shared" si="1"/>
        <v>0.9478672985781991</v>
      </c>
      <c r="Q22" s="11">
        <v>1</v>
      </c>
      <c r="R22" s="15">
        <f t="shared" si="10"/>
        <v>0.47393364928909953</v>
      </c>
      <c r="S22" s="117">
        <v>1</v>
      </c>
      <c r="T22" s="15">
        <f>(S22*100)/H22</f>
        <v>0.47393364928909953</v>
      </c>
      <c r="U22" s="11">
        <v>51</v>
      </c>
      <c r="V22" s="13">
        <f t="shared" si="11"/>
        <v>100</v>
      </c>
      <c r="W22" s="16"/>
      <c r="X22" s="16"/>
    </row>
    <row r="23" spans="1:24" s="17" customFormat="1" ht="12">
      <c r="A23" s="11">
        <v>16</v>
      </c>
      <c r="B23" s="12" t="s">
        <v>31</v>
      </c>
      <c r="C23" s="11">
        <f t="shared" si="2"/>
        <v>55</v>
      </c>
      <c r="D23" s="11"/>
      <c r="E23" s="13"/>
      <c r="F23" s="11"/>
      <c r="G23" s="13"/>
      <c r="H23" s="14">
        <f t="shared" si="0"/>
        <v>55</v>
      </c>
      <c r="I23" s="14">
        <f t="shared" si="5"/>
        <v>48</v>
      </c>
      <c r="J23" s="15">
        <f t="shared" si="6"/>
        <v>87.27272727272727</v>
      </c>
      <c r="K23" s="11">
        <v>26</v>
      </c>
      <c r="L23" s="15">
        <f t="shared" si="7"/>
        <v>47.27272727272727</v>
      </c>
      <c r="M23" s="11">
        <v>22</v>
      </c>
      <c r="N23" s="15">
        <f t="shared" si="8"/>
        <v>40</v>
      </c>
      <c r="O23" s="11">
        <f t="shared" si="9"/>
        <v>7</v>
      </c>
      <c r="P23" s="15">
        <f t="shared" si="1"/>
        <v>12.727272727272727</v>
      </c>
      <c r="Q23" s="11">
        <v>7</v>
      </c>
      <c r="R23" s="15">
        <f t="shared" si="10"/>
        <v>12.727272727272727</v>
      </c>
      <c r="S23" s="117"/>
      <c r="T23" s="15"/>
      <c r="U23" s="11">
        <v>8</v>
      </c>
      <c r="V23" s="13">
        <f t="shared" si="11"/>
        <v>100</v>
      </c>
      <c r="W23" s="16"/>
      <c r="X23" s="16"/>
    </row>
    <row r="24" spans="1:24" s="17" customFormat="1" ht="12">
      <c r="A24" s="11">
        <v>17</v>
      </c>
      <c r="B24" s="12" t="s">
        <v>32</v>
      </c>
      <c r="C24" s="11">
        <f t="shared" si="2"/>
        <v>39</v>
      </c>
      <c r="D24" s="11"/>
      <c r="E24" s="13"/>
      <c r="F24" s="11"/>
      <c r="G24" s="13"/>
      <c r="H24" s="14">
        <f t="shared" si="0"/>
        <v>39</v>
      </c>
      <c r="I24" s="14">
        <f t="shared" si="5"/>
        <v>39</v>
      </c>
      <c r="J24" s="15">
        <f t="shared" si="6"/>
        <v>100</v>
      </c>
      <c r="K24" s="11">
        <v>20</v>
      </c>
      <c r="L24" s="15">
        <f t="shared" si="7"/>
        <v>51.282051282051285</v>
      </c>
      <c r="M24" s="11">
        <v>19</v>
      </c>
      <c r="N24" s="15">
        <f t="shared" si="8"/>
        <v>48.717948717948715</v>
      </c>
      <c r="O24" s="11">
        <f t="shared" si="9"/>
        <v>0</v>
      </c>
      <c r="P24" s="15">
        <f t="shared" si="1"/>
        <v>0</v>
      </c>
      <c r="Q24" s="11"/>
      <c r="R24" s="15"/>
      <c r="S24" s="117"/>
      <c r="T24" s="15"/>
      <c r="U24" s="11">
        <v>2</v>
      </c>
      <c r="V24" s="13">
        <f t="shared" si="11"/>
        <v>100</v>
      </c>
      <c r="W24" s="16"/>
      <c r="X24" s="16"/>
    </row>
    <row r="25" spans="1:24" s="17" customFormat="1" ht="12">
      <c r="A25" s="11">
        <v>18</v>
      </c>
      <c r="B25" s="12" t="s">
        <v>33</v>
      </c>
      <c r="C25" s="11">
        <f t="shared" si="2"/>
        <v>10</v>
      </c>
      <c r="D25" s="11"/>
      <c r="E25" s="13"/>
      <c r="F25" s="11"/>
      <c r="G25" s="13"/>
      <c r="H25" s="14">
        <f t="shared" si="0"/>
        <v>10</v>
      </c>
      <c r="I25" s="14">
        <f t="shared" si="5"/>
        <v>10</v>
      </c>
      <c r="J25" s="15">
        <f t="shared" si="6"/>
        <v>100</v>
      </c>
      <c r="K25" s="11">
        <v>6</v>
      </c>
      <c r="L25" s="15">
        <f t="shared" si="7"/>
        <v>60</v>
      </c>
      <c r="M25" s="11">
        <v>4</v>
      </c>
      <c r="N25" s="15">
        <f t="shared" si="8"/>
        <v>40</v>
      </c>
      <c r="O25" s="11">
        <f t="shared" si="9"/>
        <v>0</v>
      </c>
      <c r="P25" s="15">
        <f t="shared" si="1"/>
        <v>0</v>
      </c>
      <c r="Q25" s="11"/>
      <c r="R25" s="15"/>
      <c r="S25" s="117"/>
      <c r="T25" s="15"/>
      <c r="U25" s="11">
        <v>13</v>
      </c>
      <c r="V25" s="13">
        <f t="shared" si="11"/>
        <v>100</v>
      </c>
      <c r="W25" s="16"/>
      <c r="X25" s="16"/>
    </row>
    <row r="26" spans="1:24" s="17" customFormat="1" ht="12">
      <c r="A26" s="11">
        <v>19</v>
      </c>
      <c r="B26" s="12" t="s">
        <v>34</v>
      </c>
      <c r="C26" s="11">
        <f t="shared" si="2"/>
        <v>47</v>
      </c>
      <c r="D26" s="11">
        <v>1</v>
      </c>
      <c r="E26" s="13">
        <f t="shared" si="3"/>
        <v>2.127659574468085</v>
      </c>
      <c r="F26" s="11">
        <v>4</v>
      </c>
      <c r="G26" s="13">
        <f t="shared" si="4"/>
        <v>8.51063829787234</v>
      </c>
      <c r="H26" s="14">
        <f t="shared" si="0"/>
        <v>42</v>
      </c>
      <c r="I26" s="14">
        <f t="shared" si="5"/>
        <v>42</v>
      </c>
      <c r="J26" s="15">
        <f t="shared" si="6"/>
        <v>100</v>
      </c>
      <c r="K26" s="11">
        <v>14</v>
      </c>
      <c r="L26" s="15">
        <f t="shared" si="7"/>
        <v>33.333333333333336</v>
      </c>
      <c r="M26" s="11">
        <v>28</v>
      </c>
      <c r="N26" s="15">
        <f t="shared" si="8"/>
        <v>66.66666666666667</v>
      </c>
      <c r="O26" s="11">
        <f t="shared" si="9"/>
        <v>0</v>
      </c>
      <c r="P26" s="15">
        <f t="shared" si="1"/>
        <v>0</v>
      </c>
      <c r="Q26" s="11"/>
      <c r="R26" s="15"/>
      <c r="S26" s="117"/>
      <c r="T26" s="15"/>
      <c r="U26" s="11">
        <v>5</v>
      </c>
      <c r="V26" s="13">
        <f t="shared" si="11"/>
        <v>100</v>
      </c>
      <c r="W26" s="16"/>
      <c r="X26" s="16"/>
    </row>
    <row r="27" spans="1:24" s="17" customFormat="1" ht="12">
      <c r="A27" s="11">
        <v>20</v>
      </c>
      <c r="B27" s="12" t="s">
        <v>35</v>
      </c>
      <c r="C27" s="11">
        <f t="shared" si="2"/>
        <v>50</v>
      </c>
      <c r="D27" s="11"/>
      <c r="E27" s="13"/>
      <c r="F27" s="11"/>
      <c r="G27" s="13"/>
      <c r="H27" s="14">
        <f t="shared" si="0"/>
        <v>50</v>
      </c>
      <c r="I27" s="14">
        <f t="shared" si="5"/>
        <v>49</v>
      </c>
      <c r="J27" s="15">
        <f t="shared" si="6"/>
        <v>98</v>
      </c>
      <c r="K27" s="11">
        <v>19</v>
      </c>
      <c r="L27" s="15">
        <f t="shared" si="7"/>
        <v>38</v>
      </c>
      <c r="M27" s="11">
        <v>30</v>
      </c>
      <c r="N27" s="15">
        <f t="shared" si="8"/>
        <v>60</v>
      </c>
      <c r="O27" s="11">
        <f t="shared" si="9"/>
        <v>1</v>
      </c>
      <c r="P27" s="15">
        <f t="shared" si="1"/>
        <v>2</v>
      </c>
      <c r="Q27" s="11">
        <v>1</v>
      </c>
      <c r="R27" s="15">
        <f t="shared" si="10"/>
        <v>2</v>
      </c>
      <c r="S27" s="117"/>
      <c r="T27" s="15"/>
      <c r="U27" s="11">
        <v>3</v>
      </c>
      <c r="V27" s="13">
        <f t="shared" si="11"/>
        <v>100</v>
      </c>
      <c r="W27" s="16"/>
      <c r="X27" s="16"/>
    </row>
    <row r="28" spans="1:24" s="17" customFormat="1" ht="14.25" customHeight="1">
      <c r="A28" s="11">
        <v>21</v>
      </c>
      <c r="B28" s="12" t="s">
        <v>36</v>
      </c>
      <c r="C28" s="11">
        <f t="shared" si="2"/>
        <v>30</v>
      </c>
      <c r="D28" s="11">
        <v>2</v>
      </c>
      <c r="E28" s="13">
        <f t="shared" si="3"/>
        <v>6.666666666666667</v>
      </c>
      <c r="F28" s="11">
        <v>2</v>
      </c>
      <c r="G28" s="13">
        <f t="shared" si="4"/>
        <v>6.666666666666667</v>
      </c>
      <c r="H28" s="14">
        <f t="shared" si="0"/>
        <v>26</v>
      </c>
      <c r="I28" s="14">
        <f t="shared" si="5"/>
        <v>26</v>
      </c>
      <c r="J28" s="15">
        <f t="shared" si="6"/>
        <v>100</v>
      </c>
      <c r="K28" s="11">
        <v>8</v>
      </c>
      <c r="L28" s="15">
        <f t="shared" si="7"/>
        <v>30.76923076923077</v>
      </c>
      <c r="M28" s="11">
        <v>18</v>
      </c>
      <c r="N28" s="15">
        <f t="shared" si="8"/>
        <v>69.23076923076923</v>
      </c>
      <c r="O28" s="11">
        <f t="shared" si="9"/>
        <v>0</v>
      </c>
      <c r="P28" s="15">
        <f t="shared" si="1"/>
        <v>0</v>
      </c>
      <c r="Q28" s="11"/>
      <c r="R28" s="15"/>
      <c r="S28" s="117"/>
      <c r="T28" s="15"/>
      <c r="U28" s="11">
        <v>2</v>
      </c>
      <c r="V28" s="13">
        <f t="shared" si="11"/>
        <v>100</v>
      </c>
      <c r="W28" s="16"/>
      <c r="X28" s="16"/>
    </row>
    <row r="29" spans="1:24" s="17" customFormat="1" ht="12">
      <c r="A29" s="11">
        <v>22</v>
      </c>
      <c r="B29" s="12" t="s">
        <v>37</v>
      </c>
      <c r="C29" s="11">
        <f t="shared" si="2"/>
        <v>274</v>
      </c>
      <c r="D29" s="11">
        <v>6</v>
      </c>
      <c r="E29" s="13">
        <f t="shared" si="3"/>
        <v>2.18978102189781</v>
      </c>
      <c r="F29" s="11">
        <v>10</v>
      </c>
      <c r="G29" s="13">
        <f t="shared" si="4"/>
        <v>3.6496350364963503</v>
      </c>
      <c r="H29" s="14">
        <f t="shared" si="0"/>
        <v>258</v>
      </c>
      <c r="I29" s="14">
        <f t="shared" si="5"/>
        <v>253</v>
      </c>
      <c r="J29" s="15">
        <f t="shared" si="6"/>
        <v>98.06201550387597</v>
      </c>
      <c r="K29" s="11">
        <v>92</v>
      </c>
      <c r="L29" s="15">
        <f t="shared" si="7"/>
        <v>35.65891472868217</v>
      </c>
      <c r="M29" s="11">
        <v>161</v>
      </c>
      <c r="N29" s="15">
        <f t="shared" si="8"/>
        <v>62.4031007751938</v>
      </c>
      <c r="O29" s="11">
        <f t="shared" si="9"/>
        <v>5</v>
      </c>
      <c r="P29" s="15">
        <f t="shared" si="1"/>
        <v>1.937984496124031</v>
      </c>
      <c r="Q29" s="11">
        <v>5</v>
      </c>
      <c r="R29" s="15">
        <f t="shared" si="10"/>
        <v>1.937984496124031</v>
      </c>
      <c r="S29" s="117"/>
      <c r="T29" s="15"/>
      <c r="U29" s="11">
        <v>28</v>
      </c>
      <c r="V29" s="13">
        <f t="shared" si="11"/>
        <v>100</v>
      </c>
      <c r="W29" s="16"/>
      <c r="X29" s="16"/>
    </row>
    <row r="30" spans="1:24" s="17" customFormat="1" ht="12">
      <c r="A30" s="11">
        <v>23</v>
      </c>
      <c r="B30" s="12" t="s">
        <v>38</v>
      </c>
      <c r="C30" s="11">
        <f t="shared" si="2"/>
        <v>61</v>
      </c>
      <c r="D30" s="11">
        <v>1</v>
      </c>
      <c r="E30" s="13">
        <f t="shared" si="3"/>
        <v>1.639344262295082</v>
      </c>
      <c r="F30" s="11"/>
      <c r="G30" s="13">
        <f t="shared" si="4"/>
        <v>0</v>
      </c>
      <c r="H30" s="14">
        <f t="shared" si="0"/>
        <v>60</v>
      </c>
      <c r="I30" s="14">
        <f t="shared" si="5"/>
        <v>59</v>
      </c>
      <c r="J30" s="15">
        <f t="shared" si="6"/>
        <v>98.33333333333333</v>
      </c>
      <c r="K30" s="11">
        <v>24</v>
      </c>
      <c r="L30" s="15">
        <f t="shared" si="7"/>
        <v>40</v>
      </c>
      <c r="M30" s="11">
        <v>35</v>
      </c>
      <c r="N30" s="15">
        <f t="shared" si="8"/>
        <v>58.333333333333336</v>
      </c>
      <c r="O30" s="11">
        <f t="shared" si="9"/>
        <v>1</v>
      </c>
      <c r="P30" s="15">
        <f t="shared" si="1"/>
        <v>1.6666666666666667</v>
      </c>
      <c r="Q30" s="11">
        <v>1</v>
      </c>
      <c r="R30" s="15">
        <f t="shared" si="10"/>
        <v>1.6666666666666667</v>
      </c>
      <c r="S30" s="117"/>
      <c r="T30" s="15"/>
      <c r="U30" s="11">
        <v>15</v>
      </c>
      <c r="V30" s="13">
        <f t="shared" si="11"/>
        <v>100</v>
      </c>
      <c r="W30" s="16"/>
      <c r="X30" s="16"/>
    </row>
    <row r="31" spans="1:24" s="17" customFormat="1" ht="12">
      <c r="A31" s="11">
        <v>24</v>
      </c>
      <c r="B31" s="12" t="s">
        <v>39</v>
      </c>
      <c r="C31" s="11">
        <f t="shared" si="2"/>
        <v>87</v>
      </c>
      <c r="D31" s="11"/>
      <c r="E31" s="13"/>
      <c r="F31" s="11">
        <v>3</v>
      </c>
      <c r="G31" s="13">
        <f t="shared" si="4"/>
        <v>3.4482758620689653</v>
      </c>
      <c r="H31" s="14">
        <f t="shared" si="0"/>
        <v>84</v>
      </c>
      <c r="I31" s="14">
        <f t="shared" si="5"/>
        <v>83</v>
      </c>
      <c r="J31" s="15">
        <f t="shared" si="6"/>
        <v>98.80952380952381</v>
      </c>
      <c r="K31" s="11">
        <v>21</v>
      </c>
      <c r="L31" s="15">
        <f t="shared" si="7"/>
        <v>25</v>
      </c>
      <c r="M31" s="11">
        <v>62</v>
      </c>
      <c r="N31" s="15">
        <f t="shared" si="8"/>
        <v>73.80952380952381</v>
      </c>
      <c r="O31" s="11">
        <f t="shared" si="9"/>
        <v>1</v>
      </c>
      <c r="P31" s="15">
        <f t="shared" si="1"/>
        <v>1.1904761904761905</v>
      </c>
      <c r="Q31" s="11">
        <v>1</v>
      </c>
      <c r="R31" s="15">
        <f t="shared" si="10"/>
        <v>1.1904761904761905</v>
      </c>
      <c r="S31" s="117"/>
      <c r="T31" s="15"/>
      <c r="U31" s="11">
        <v>10</v>
      </c>
      <c r="V31" s="13">
        <f t="shared" si="11"/>
        <v>100</v>
      </c>
      <c r="W31" s="16"/>
      <c r="X31" s="16"/>
    </row>
    <row r="32" spans="1:24" s="17" customFormat="1" ht="12">
      <c r="A32" s="11">
        <v>25</v>
      </c>
      <c r="B32" s="12" t="s">
        <v>40</v>
      </c>
      <c r="C32" s="11">
        <f t="shared" si="2"/>
        <v>213</v>
      </c>
      <c r="D32" s="11"/>
      <c r="E32" s="13"/>
      <c r="F32" s="11">
        <v>6</v>
      </c>
      <c r="G32" s="13">
        <f t="shared" si="4"/>
        <v>2.816901408450704</v>
      </c>
      <c r="H32" s="14">
        <f t="shared" si="0"/>
        <v>207</v>
      </c>
      <c r="I32" s="14">
        <f t="shared" si="5"/>
        <v>204</v>
      </c>
      <c r="J32" s="15">
        <f t="shared" si="6"/>
        <v>98.55072463768116</v>
      </c>
      <c r="K32" s="11">
        <v>78</v>
      </c>
      <c r="L32" s="15">
        <f t="shared" si="7"/>
        <v>37.68115942028985</v>
      </c>
      <c r="M32" s="11">
        <v>126</v>
      </c>
      <c r="N32" s="15">
        <f t="shared" si="8"/>
        <v>60.869565217391305</v>
      </c>
      <c r="O32" s="11">
        <f t="shared" si="9"/>
        <v>3</v>
      </c>
      <c r="P32" s="15">
        <f t="shared" si="1"/>
        <v>1.4492753623188406</v>
      </c>
      <c r="Q32" s="11">
        <v>3</v>
      </c>
      <c r="R32" s="15">
        <f t="shared" si="10"/>
        <v>1.4492753623188406</v>
      </c>
      <c r="S32" s="117"/>
      <c r="T32" s="15"/>
      <c r="U32" s="11">
        <v>42</v>
      </c>
      <c r="V32" s="13">
        <f t="shared" si="11"/>
        <v>100</v>
      </c>
      <c r="W32" s="16"/>
      <c r="X32" s="16"/>
    </row>
    <row r="33" spans="1:24" s="17" customFormat="1" ht="12">
      <c r="A33" s="11">
        <v>26</v>
      </c>
      <c r="B33" s="12" t="s">
        <v>41</v>
      </c>
      <c r="C33" s="11">
        <f t="shared" si="2"/>
        <v>69</v>
      </c>
      <c r="D33" s="11"/>
      <c r="E33" s="13"/>
      <c r="F33" s="11">
        <v>1</v>
      </c>
      <c r="G33" s="13">
        <f t="shared" si="4"/>
        <v>1.4492753623188406</v>
      </c>
      <c r="H33" s="14">
        <f t="shared" si="0"/>
        <v>68</v>
      </c>
      <c r="I33" s="14">
        <f t="shared" si="5"/>
        <v>66</v>
      </c>
      <c r="J33" s="15">
        <f t="shared" si="6"/>
        <v>97.05882352941177</v>
      </c>
      <c r="K33" s="11">
        <v>22</v>
      </c>
      <c r="L33" s="15">
        <f t="shared" si="7"/>
        <v>32.35294117647059</v>
      </c>
      <c r="M33" s="11">
        <v>44</v>
      </c>
      <c r="N33" s="15">
        <f t="shared" si="8"/>
        <v>64.70588235294117</v>
      </c>
      <c r="O33" s="11">
        <f t="shared" si="9"/>
        <v>2</v>
      </c>
      <c r="P33" s="15">
        <f t="shared" si="1"/>
        <v>2.9411764705882355</v>
      </c>
      <c r="Q33" s="11">
        <v>2</v>
      </c>
      <c r="R33" s="15">
        <f t="shared" si="10"/>
        <v>2.9411764705882355</v>
      </c>
      <c r="S33" s="117"/>
      <c r="T33" s="15"/>
      <c r="U33" s="11">
        <v>5</v>
      </c>
      <c r="V33" s="13">
        <f t="shared" si="11"/>
        <v>100</v>
      </c>
      <c r="W33" s="16"/>
      <c r="X33" s="16"/>
    </row>
    <row r="34" spans="1:24" s="17" customFormat="1" ht="12">
      <c r="A34" s="11">
        <v>27</v>
      </c>
      <c r="B34" s="12" t="s">
        <v>42</v>
      </c>
      <c r="C34" s="11">
        <f t="shared" si="2"/>
        <v>72</v>
      </c>
      <c r="D34" s="11"/>
      <c r="E34" s="13"/>
      <c r="F34" s="11"/>
      <c r="G34" s="13"/>
      <c r="H34" s="14">
        <f t="shared" si="0"/>
        <v>72</v>
      </c>
      <c r="I34" s="14">
        <f t="shared" si="5"/>
        <v>72</v>
      </c>
      <c r="J34" s="15">
        <f t="shared" si="6"/>
        <v>100</v>
      </c>
      <c r="K34" s="11">
        <v>30</v>
      </c>
      <c r="L34" s="15">
        <f t="shared" si="7"/>
        <v>41.666666666666664</v>
      </c>
      <c r="M34" s="11">
        <v>42</v>
      </c>
      <c r="N34" s="15">
        <f t="shared" si="8"/>
        <v>58.333333333333336</v>
      </c>
      <c r="O34" s="11">
        <f t="shared" si="9"/>
        <v>0</v>
      </c>
      <c r="P34" s="15">
        <f t="shared" si="1"/>
        <v>0</v>
      </c>
      <c r="Q34" s="11"/>
      <c r="R34" s="15"/>
      <c r="S34" s="117"/>
      <c r="T34" s="15"/>
      <c r="U34" s="11">
        <v>11</v>
      </c>
      <c r="V34" s="13">
        <f t="shared" si="11"/>
        <v>100</v>
      </c>
      <c r="W34" s="16"/>
      <c r="X34" s="16"/>
    </row>
    <row r="35" spans="1:24" s="17" customFormat="1" ht="12">
      <c r="A35" s="11">
        <v>28</v>
      </c>
      <c r="B35" s="12" t="s">
        <v>43</v>
      </c>
      <c r="C35" s="11">
        <f t="shared" si="2"/>
        <v>67</v>
      </c>
      <c r="D35" s="11">
        <v>1</v>
      </c>
      <c r="E35" s="13">
        <f t="shared" si="3"/>
        <v>1.492537313432836</v>
      </c>
      <c r="F35" s="11">
        <v>2</v>
      </c>
      <c r="G35" s="13">
        <f t="shared" si="4"/>
        <v>2.985074626865672</v>
      </c>
      <c r="H35" s="14">
        <f t="shared" si="0"/>
        <v>64</v>
      </c>
      <c r="I35" s="14">
        <f t="shared" si="5"/>
        <v>64</v>
      </c>
      <c r="J35" s="15">
        <f t="shared" si="6"/>
        <v>100</v>
      </c>
      <c r="K35" s="11">
        <v>20</v>
      </c>
      <c r="L35" s="15">
        <f t="shared" si="7"/>
        <v>31.25</v>
      </c>
      <c r="M35" s="11">
        <v>44</v>
      </c>
      <c r="N35" s="15">
        <f t="shared" si="8"/>
        <v>68.75</v>
      </c>
      <c r="O35" s="11">
        <f t="shared" si="9"/>
        <v>0</v>
      </c>
      <c r="P35" s="15">
        <f t="shared" si="1"/>
        <v>0</v>
      </c>
      <c r="Q35" s="11"/>
      <c r="R35" s="15"/>
      <c r="S35" s="117"/>
      <c r="T35" s="15"/>
      <c r="U35" s="11">
        <v>14</v>
      </c>
      <c r="V35" s="13">
        <f t="shared" si="11"/>
        <v>100</v>
      </c>
      <c r="W35" s="16"/>
      <c r="X35" s="16"/>
    </row>
    <row r="36" spans="1:24" s="17" customFormat="1" ht="12">
      <c r="A36" s="11">
        <v>29</v>
      </c>
      <c r="B36" s="12" t="s">
        <v>44</v>
      </c>
      <c r="C36" s="11">
        <f t="shared" si="2"/>
        <v>48</v>
      </c>
      <c r="D36" s="11">
        <v>3</v>
      </c>
      <c r="E36" s="13">
        <f t="shared" si="3"/>
        <v>6.25</v>
      </c>
      <c r="F36" s="11">
        <v>1</v>
      </c>
      <c r="G36" s="13">
        <f t="shared" si="4"/>
        <v>2.0833333333333335</v>
      </c>
      <c r="H36" s="14">
        <f t="shared" si="0"/>
        <v>44</v>
      </c>
      <c r="I36" s="14">
        <f t="shared" si="5"/>
        <v>43</v>
      </c>
      <c r="J36" s="15">
        <f t="shared" si="6"/>
        <v>97.72727272727273</v>
      </c>
      <c r="K36" s="11">
        <v>11</v>
      </c>
      <c r="L36" s="15">
        <f t="shared" si="7"/>
        <v>25</v>
      </c>
      <c r="M36" s="11">
        <v>32</v>
      </c>
      <c r="N36" s="15">
        <f t="shared" si="8"/>
        <v>72.72727272727273</v>
      </c>
      <c r="O36" s="11">
        <f t="shared" si="9"/>
        <v>1</v>
      </c>
      <c r="P36" s="15">
        <f t="shared" si="1"/>
        <v>2.272727272727273</v>
      </c>
      <c r="Q36" s="11">
        <v>1</v>
      </c>
      <c r="R36" s="15">
        <f t="shared" si="10"/>
        <v>2.272727272727273</v>
      </c>
      <c r="S36" s="117"/>
      <c r="T36" s="15"/>
      <c r="U36" s="11">
        <v>1</v>
      </c>
      <c r="V36" s="13">
        <f t="shared" si="11"/>
        <v>100</v>
      </c>
      <c r="W36" s="16"/>
      <c r="X36" s="16"/>
    </row>
    <row r="37" spans="1:24" s="17" customFormat="1" ht="12">
      <c r="A37" s="11">
        <v>30</v>
      </c>
      <c r="B37" s="12" t="s">
        <v>45</v>
      </c>
      <c r="C37" s="11">
        <f t="shared" si="2"/>
        <v>42</v>
      </c>
      <c r="D37" s="11">
        <v>1</v>
      </c>
      <c r="E37" s="13">
        <f t="shared" si="3"/>
        <v>2.380952380952381</v>
      </c>
      <c r="F37" s="11">
        <v>1</v>
      </c>
      <c r="G37" s="13">
        <f t="shared" si="4"/>
        <v>2.380952380952381</v>
      </c>
      <c r="H37" s="14">
        <f t="shared" si="0"/>
        <v>40</v>
      </c>
      <c r="I37" s="14">
        <f t="shared" si="5"/>
        <v>40</v>
      </c>
      <c r="J37" s="15">
        <f t="shared" si="6"/>
        <v>100</v>
      </c>
      <c r="K37" s="11">
        <v>13</v>
      </c>
      <c r="L37" s="15">
        <f t="shared" si="7"/>
        <v>32.5</v>
      </c>
      <c r="M37" s="11">
        <v>27</v>
      </c>
      <c r="N37" s="15">
        <f t="shared" si="8"/>
        <v>67.5</v>
      </c>
      <c r="O37" s="11">
        <f t="shared" si="9"/>
        <v>0</v>
      </c>
      <c r="P37" s="15">
        <f t="shared" si="1"/>
        <v>0</v>
      </c>
      <c r="Q37" s="11"/>
      <c r="R37" s="15"/>
      <c r="S37" s="117"/>
      <c r="T37" s="15"/>
      <c r="U37" s="11">
        <v>2</v>
      </c>
      <c r="V37" s="13">
        <f t="shared" si="11"/>
        <v>100</v>
      </c>
      <c r="W37" s="16"/>
      <c r="X37" s="16"/>
    </row>
    <row r="38" spans="1:24" s="17" customFormat="1" ht="12">
      <c r="A38" s="11">
        <v>31</v>
      </c>
      <c r="B38" s="12" t="s">
        <v>46</v>
      </c>
      <c r="C38" s="11">
        <f t="shared" si="2"/>
        <v>23</v>
      </c>
      <c r="D38" s="11"/>
      <c r="E38" s="13"/>
      <c r="F38" s="11"/>
      <c r="G38" s="13"/>
      <c r="H38" s="14">
        <f t="shared" si="0"/>
        <v>23</v>
      </c>
      <c r="I38" s="14">
        <f t="shared" si="5"/>
        <v>23</v>
      </c>
      <c r="J38" s="15">
        <f t="shared" si="6"/>
        <v>100</v>
      </c>
      <c r="K38" s="46">
        <v>4</v>
      </c>
      <c r="L38" s="15">
        <f t="shared" si="7"/>
        <v>17.391304347826086</v>
      </c>
      <c r="M38" s="46">
        <v>19</v>
      </c>
      <c r="N38" s="15">
        <f t="shared" si="8"/>
        <v>82.6086956521739</v>
      </c>
      <c r="O38" s="11">
        <f t="shared" si="9"/>
        <v>0</v>
      </c>
      <c r="P38" s="15">
        <f t="shared" si="1"/>
        <v>0</v>
      </c>
      <c r="Q38" s="46"/>
      <c r="R38" s="15"/>
      <c r="S38" s="118"/>
      <c r="T38" s="15"/>
      <c r="U38" s="11">
        <v>0</v>
      </c>
      <c r="V38" s="13">
        <v>0</v>
      </c>
      <c r="W38" s="16"/>
      <c r="X38" s="16"/>
    </row>
    <row r="39" spans="1:24" s="17" customFormat="1" ht="12">
      <c r="A39" s="11">
        <v>32</v>
      </c>
      <c r="B39" s="12" t="s">
        <v>47</v>
      </c>
      <c r="C39" s="11">
        <f t="shared" si="2"/>
        <v>23</v>
      </c>
      <c r="D39" s="11"/>
      <c r="E39" s="13"/>
      <c r="F39" s="11"/>
      <c r="G39" s="13"/>
      <c r="H39" s="14">
        <f t="shared" si="0"/>
        <v>23</v>
      </c>
      <c r="I39" s="14">
        <f t="shared" si="5"/>
        <v>23</v>
      </c>
      <c r="J39" s="15">
        <f t="shared" si="6"/>
        <v>100</v>
      </c>
      <c r="K39" s="11">
        <v>6</v>
      </c>
      <c r="L39" s="15">
        <f t="shared" si="7"/>
        <v>26.08695652173913</v>
      </c>
      <c r="M39" s="11">
        <v>17</v>
      </c>
      <c r="N39" s="15">
        <f t="shared" si="8"/>
        <v>73.91304347826087</v>
      </c>
      <c r="O39" s="11">
        <f t="shared" si="9"/>
        <v>0</v>
      </c>
      <c r="P39" s="15">
        <f t="shared" si="1"/>
        <v>0</v>
      </c>
      <c r="Q39" s="11"/>
      <c r="R39" s="15"/>
      <c r="S39" s="117"/>
      <c r="T39" s="15"/>
      <c r="U39" s="11">
        <v>4</v>
      </c>
      <c r="V39" s="13">
        <f t="shared" si="11"/>
        <v>100</v>
      </c>
      <c r="W39" s="16"/>
      <c r="X39" s="16"/>
    </row>
    <row r="40" spans="1:24" s="17" customFormat="1" ht="12">
      <c r="A40" s="11">
        <v>33</v>
      </c>
      <c r="B40" s="12" t="s">
        <v>48</v>
      </c>
      <c r="C40" s="11">
        <f t="shared" si="2"/>
        <v>47</v>
      </c>
      <c r="D40" s="11"/>
      <c r="E40" s="13"/>
      <c r="F40" s="11">
        <v>1</v>
      </c>
      <c r="G40" s="13">
        <f t="shared" si="4"/>
        <v>2.127659574468085</v>
      </c>
      <c r="H40" s="14">
        <f t="shared" si="0"/>
        <v>46</v>
      </c>
      <c r="I40" s="14">
        <f t="shared" si="5"/>
        <v>46</v>
      </c>
      <c r="J40" s="15">
        <f t="shared" si="6"/>
        <v>100</v>
      </c>
      <c r="K40" s="11">
        <v>19</v>
      </c>
      <c r="L40" s="15">
        <f t="shared" si="7"/>
        <v>41.30434782608695</v>
      </c>
      <c r="M40" s="11">
        <v>27</v>
      </c>
      <c r="N40" s="15">
        <f t="shared" si="8"/>
        <v>58.69565217391305</v>
      </c>
      <c r="O40" s="11">
        <f t="shared" si="9"/>
        <v>0</v>
      </c>
      <c r="P40" s="15">
        <f t="shared" si="1"/>
        <v>0</v>
      </c>
      <c r="Q40" s="11"/>
      <c r="R40" s="15"/>
      <c r="S40" s="117"/>
      <c r="T40" s="15"/>
      <c r="U40" s="11">
        <v>6</v>
      </c>
      <c r="V40" s="13">
        <f t="shared" si="11"/>
        <v>100</v>
      </c>
      <c r="W40" s="16"/>
      <c r="X40" s="16"/>
    </row>
    <row r="41" spans="1:24" s="17" customFormat="1" ht="12">
      <c r="A41" s="11">
        <v>34</v>
      </c>
      <c r="B41" s="12" t="s">
        <v>49</v>
      </c>
      <c r="C41" s="11">
        <f t="shared" si="2"/>
        <v>89</v>
      </c>
      <c r="D41" s="11">
        <v>2</v>
      </c>
      <c r="E41" s="13">
        <f t="shared" si="3"/>
        <v>2.247191011235955</v>
      </c>
      <c r="F41" s="11"/>
      <c r="G41" s="13"/>
      <c r="H41" s="14">
        <f t="shared" si="0"/>
        <v>87</v>
      </c>
      <c r="I41" s="14">
        <f t="shared" si="5"/>
        <v>86</v>
      </c>
      <c r="J41" s="15">
        <f t="shared" si="6"/>
        <v>98.85057471264368</v>
      </c>
      <c r="K41" s="11">
        <v>40</v>
      </c>
      <c r="L41" s="15">
        <f t="shared" si="7"/>
        <v>45.97701149425287</v>
      </c>
      <c r="M41" s="11">
        <v>46</v>
      </c>
      <c r="N41" s="15">
        <f t="shared" si="8"/>
        <v>52.87356321839081</v>
      </c>
      <c r="O41" s="11">
        <f t="shared" si="9"/>
        <v>1</v>
      </c>
      <c r="P41" s="15">
        <f t="shared" si="1"/>
        <v>1.1494252873563218</v>
      </c>
      <c r="Q41" s="11">
        <v>1</v>
      </c>
      <c r="R41" s="15">
        <f t="shared" si="10"/>
        <v>1.1494252873563218</v>
      </c>
      <c r="S41" s="117"/>
      <c r="T41" s="15"/>
      <c r="U41" s="11">
        <v>9</v>
      </c>
      <c r="V41" s="13">
        <f t="shared" si="11"/>
        <v>100</v>
      </c>
      <c r="W41" s="16"/>
      <c r="X41" s="16"/>
    </row>
    <row r="42" spans="1:24" s="17" customFormat="1" ht="12">
      <c r="A42" s="11">
        <v>35</v>
      </c>
      <c r="B42" s="12" t="s">
        <v>50</v>
      </c>
      <c r="C42" s="11">
        <f t="shared" si="2"/>
        <v>39</v>
      </c>
      <c r="D42" s="11"/>
      <c r="E42" s="13"/>
      <c r="F42" s="11">
        <v>4</v>
      </c>
      <c r="G42" s="13">
        <f t="shared" si="4"/>
        <v>10.256410256410257</v>
      </c>
      <c r="H42" s="14">
        <f t="shared" si="0"/>
        <v>35</v>
      </c>
      <c r="I42" s="14">
        <f t="shared" si="5"/>
        <v>34</v>
      </c>
      <c r="J42" s="15">
        <f t="shared" si="6"/>
        <v>97.14285714285714</v>
      </c>
      <c r="K42" s="11">
        <v>17</v>
      </c>
      <c r="L42" s="15">
        <f t="shared" si="7"/>
        <v>48.57142857142857</v>
      </c>
      <c r="M42" s="11">
        <v>17</v>
      </c>
      <c r="N42" s="15">
        <f t="shared" si="8"/>
        <v>48.57142857142857</v>
      </c>
      <c r="O42" s="11">
        <f t="shared" si="9"/>
        <v>1</v>
      </c>
      <c r="P42" s="15">
        <f t="shared" si="1"/>
        <v>2.857142857142857</v>
      </c>
      <c r="Q42" s="11">
        <v>1</v>
      </c>
      <c r="R42" s="15">
        <f t="shared" si="10"/>
        <v>2.857142857142857</v>
      </c>
      <c r="S42" s="117"/>
      <c r="T42" s="15"/>
      <c r="U42" s="11">
        <v>1</v>
      </c>
      <c r="V42" s="13">
        <f t="shared" si="11"/>
        <v>100</v>
      </c>
      <c r="W42" s="16"/>
      <c r="X42" s="16"/>
    </row>
    <row r="43" spans="1:24" s="17" customFormat="1" ht="12">
      <c r="A43" s="11">
        <v>36</v>
      </c>
      <c r="B43" s="12" t="s">
        <v>51</v>
      </c>
      <c r="C43" s="11">
        <f t="shared" si="2"/>
        <v>45</v>
      </c>
      <c r="D43" s="11">
        <v>3</v>
      </c>
      <c r="E43" s="13">
        <f t="shared" si="3"/>
        <v>6.666666666666667</v>
      </c>
      <c r="F43" s="11">
        <v>1</v>
      </c>
      <c r="G43" s="13">
        <f t="shared" si="4"/>
        <v>2.2222222222222223</v>
      </c>
      <c r="H43" s="14">
        <f t="shared" si="0"/>
        <v>41</v>
      </c>
      <c r="I43" s="14">
        <f t="shared" si="5"/>
        <v>40</v>
      </c>
      <c r="J43" s="15">
        <f t="shared" si="6"/>
        <v>97.5609756097561</v>
      </c>
      <c r="K43" s="11">
        <v>14</v>
      </c>
      <c r="L43" s="15">
        <f t="shared" si="7"/>
        <v>34.146341463414636</v>
      </c>
      <c r="M43" s="11">
        <v>26</v>
      </c>
      <c r="N43" s="15">
        <f t="shared" si="8"/>
        <v>63.41463414634146</v>
      </c>
      <c r="O43" s="11">
        <f t="shared" si="9"/>
        <v>1</v>
      </c>
      <c r="P43" s="15">
        <f t="shared" si="1"/>
        <v>2.4390243902439024</v>
      </c>
      <c r="Q43" s="11">
        <v>1</v>
      </c>
      <c r="R43" s="15">
        <f t="shared" si="10"/>
        <v>2.4390243902439024</v>
      </c>
      <c r="S43" s="117"/>
      <c r="T43" s="15"/>
      <c r="U43" s="11">
        <v>6</v>
      </c>
      <c r="V43" s="13">
        <f t="shared" si="11"/>
        <v>100</v>
      </c>
      <c r="W43" s="16"/>
      <c r="X43" s="16"/>
    </row>
    <row r="44" spans="1:24" s="17" customFormat="1" ht="12">
      <c r="A44" s="11">
        <v>37</v>
      </c>
      <c r="B44" s="12" t="s">
        <v>52</v>
      </c>
      <c r="C44" s="11">
        <f t="shared" si="2"/>
        <v>351</v>
      </c>
      <c r="D44" s="11">
        <v>5</v>
      </c>
      <c r="E44" s="13">
        <f t="shared" si="3"/>
        <v>1.4245014245014245</v>
      </c>
      <c r="F44" s="11">
        <v>9</v>
      </c>
      <c r="G44" s="13">
        <f t="shared" si="4"/>
        <v>2.5641025641025643</v>
      </c>
      <c r="H44" s="14">
        <f t="shared" si="0"/>
        <v>337</v>
      </c>
      <c r="I44" s="14">
        <f t="shared" si="5"/>
        <v>336</v>
      </c>
      <c r="J44" s="15">
        <f t="shared" si="6"/>
        <v>99.70326409495549</v>
      </c>
      <c r="K44" s="11">
        <v>202</v>
      </c>
      <c r="L44" s="15">
        <f t="shared" si="7"/>
        <v>59.9406528189911</v>
      </c>
      <c r="M44" s="11">
        <v>134</v>
      </c>
      <c r="N44" s="15">
        <f t="shared" si="8"/>
        <v>39.76261127596439</v>
      </c>
      <c r="O44" s="11">
        <f t="shared" si="9"/>
        <v>1</v>
      </c>
      <c r="P44" s="15">
        <f t="shared" si="1"/>
        <v>0.29673590504451036</v>
      </c>
      <c r="Q44" s="11">
        <v>1</v>
      </c>
      <c r="R44" s="15">
        <f t="shared" si="10"/>
        <v>0.29673590504451036</v>
      </c>
      <c r="S44" s="117"/>
      <c r="T44" s="15"/>
      <c r="U44" s="11">
        <v>92</v>
      </c>
      <c r="V44" s="13">
        <f t="shared" si="11"/>
        <v>100</v>
      </c>
      <c r="W44" s="16"/>
      <c r="X44" s="16"/>
    </row>
    <row r="45" spans="1:24" s="17" customFormat="1" ht="12">
      <c r="A45" s="11">
        <v>38</v>
      </c>
      <c r="B45" s="12" t="s">
        <v>53</v>
      </c>
      <c r="C45" s="11">
        <f t="shared" si="2"/>
        <v>279</v>
      </c>
      <c r="D45" s="11">
        <v>2</v>
      </c>
      <c r="E45" s="13">
        <f t="shared" si="3"/>
        <v>0.7168458781362007</v>
      </c>
      <c r="F45" s="11">
        <v>5</v>
      </c>
      <c r="G45" s="13">
        <f t="shared" si="4"/>
        <v>1.7921146953405018</v>
      </c>
      <c r="H45" s="14">
        <f t="shared" si="0"/>
        <v>272</v>
      </c>
      <c r="I45" s="14">
        <f t="shared" si="5"/>
        <v>259</v>
      </c>
      <c r="J45" s="15">
        <f t="shared" si="6"/>
        <v>95.22058823529412</v>
      </c>
      <c r="K45" s="11">
        <v>97</v>
      </c>
      <c r="L45" s="15">
        <f t="shared" si="7"/>
        <v>35.661764705882355</v>
      </c>
      <c r="M45" s="11">
        <v>162</v>
      </c>
      <c r="N45" s="15">
        <f t="shared" si="8"/>
        <v>59.55882352941177</v>
      </c>
      <c r="O45" s="11">
        <f t="shared" si="9"/>
        <v>13</v>
      </c>
      <c r="P45" s="15">
        <f t="shared" si="1"/>
        <v>4.779411764705882</v>
      </c>
      <c r="Q45" s="11">
        <v>13</v>
      </c>
      <c r="R45" s="15">
        <f t="shared" si="10"/>
        <v>4.779411764705882</v>
      </c>
      <c r="S45" s="117"/>
      <c r="T45" s="15"/>
      <c r="U45" s="11">
        <v>78</v>
      </c>
      <c r="V45" s="13">
        <f t="shared" si="11"/>
        <v>100</v>
      </c>
      <c r="W45" s="16"/>
      <c r="X45" s="16"/>
    </row>
    <row r="46" spans="1:24" s="17" customFormat="1" ht="12">
      <c r="A46" s="11">
        <v>39</v>
      </c>
      <c r="B46" s="12" t="s">
        <v>242</v>
      </c>
      <c r="C46" s="11">
        <f>D46+F46+H46</f>
        <v>33</v>
      </c>
      <c r="D46" s="11">
        <v>1</v>
      </c>
      <c r="E46" s="13">
        <f>(D46*100)/C46</f>
        <v>3.0303030303030303</v>
      </c>
      <c r="F46" s="11">
        <v>1</v>
      </c>
      <c r="G46" s="13">
        <f>(F46*100)/C46</f>
        <v>3.0303030303030303</v>
      </c>
      <c r="H46" s="14">
        <f>I46+O46</f>
        <v>31</v>
      </c>
      <c r="I46" s="14">
        <f>K46+M46</f>
        <v>30</v>
      </c>
      <c r="J46" s="15">
        <f>(I46*100)/H46</f>
        <v>96.7741935483871</v>
      </c>
      <c r="K46" s="11">
        <v>11</v>
      </c>
      <c r="L46" s="15">
        <f>(K46*100)/H46</f>
        <v>35.483870967741936</v>
      </c>
      <c r="M46" s="11">
        <v>19</v>
      </c>
      <c r="N46" s="15">
        <f>(M46*100)/H46</f>
        <v>61.29032258064516</v>
      </c>
      <c r="O46" s="11">
        <f>Q46+S46</f>
        <v>1</v>
      </c>
      <c r="P46" s="15">
        <f>(O46*100)/H46</f>
        <v>3.225806451612903</v>
      </c>
      <c r="Q46" s="11">
        <v>1</v>
      </c>
      <c r="R46" s="15">
        <f>(Q46*100)/H46</f>
        <v>3.225806451612903</v>
      </c>
      <c r="S46" s="117"/>
      <c r="T46" s="15"/>
      <c r="U46" s="11">
        <v>25</v>
      </c>
      <c r="V46" s="13">
        <f>U46*100/(U46+W46)</f>
        <v>100</v>
      </c>
      <c r="W46" s="16"/>
      <c r="X46" s="16"/>
    </row>
    <row r="47" spans="1:24" s="17" customFormat="1" ht="12">
      <c r="A47" s="11">
        <v>40</v>
      </c>
      <c r="B47" s="12" t="s">
        <v>54</v>
      </c>
      <c r="C47" s="11">
        <f t="shared" si="2"/>
        <v>207</v>
      </c>
      <c r="D47" s="11">
        <v>1</v>
      </c>
      <c r="E47" s="13">
        <f t="shared" si="3"/>
        <v>0.4830917874396135</v>
      </c>
      <c r="F47" s="11">
        <v>3</v>
      </c>
      <c r="G47" s="13">
        <f t="shared" si="4"/>
        <v>1.4492753623188406</v>
      </c>
      <c r="H47" s="14">
        <f t="shared" si="0"/>
        <v>203</v>
      </c>
      <c r="I47" s="14">
        <f t="shared" si="5"/>
        <v>198</v>
      </c>
      <c r="J47" s="15">
        <f t="shared" si="6"/>
        <v>97.53694581280789</v>
      </c>
      <c r="K47" s="11">
        <v>94</v>
      </c>
      <c r="L47" s="15">
        <f t="shared" si="7"/>
        <v>46.30541871921182</v>
      </c>
      <c r="M47" s="11">
        <v>104</v>
      </c>
      <c r="N47" s="15">
        <f t="shared" si="8"/>
        <v>51.23152709359606</v>
      </c>
      <c r="O47" s="11">
        <f t="shared" si="9"/>
        <v>5</v>
      </c>
      <c r="P47" s="15">
        <f t="shared" si="1"/>
        <v>2.4630541871921183</v>
      </c>
      <c r="Q47" s="11">
        <v>5</v>
      </c>
      <c r="R47" s="15">
        <f t="shared" si="10"/>
        <v>2.4630541871921183</v>
      </c>
      <c r="S47" s="117"/>
      <c r="T47" s="15"/>
      <c r="U47" s="11">
        <v>34</v>
      </c>
      <c r="V47" s="13">
        <f t="shared" si="11"/>
        <v>100</v>
      </c>
      <c r="W47" s="16"/>
      <c r="X47" s="16"/>
    </row>
    <row r="48" spans="1:24" s="17" customFormat="1" ht="12">
      <c r="A48" s="11">
        <v>41</v>
      </c>
      <c r="B48" s="12" t="s">
        <v>55</v>
      </c>
      <c r="C48" s="11">
        <f t="shared" si="2"/>
        <v>475</v>
      </c>
      <c r="D48" s="11">
        <v>13</v>
      </c>
      <c r="E48" s="13">
        <f t="shared" si="3"/>
        <v>2.736842105263158</v>
      </c>
      <c r="F48" s="11">
        <v>11</v>
      </c>
      <c r="G48" s="13">
        <f t="shared" si="4"/>
        <v>2.3157894736842106</v>
      </c>
      <c r="H48" s="14">
        <f t="shared" si="0"/>
        <v>451</v>
      </c>
      <c r="I48" s="14">
        <f t="shared" si="5"/>
        <v>439</v>
      </c>
      <c r="J48" s="15">
        <f t="shared" si="6"/>
        <v>97.33924611973393</v>
      </c>
      <c r="K48" s="11">
        <v>210</v>
      </c>
      <c r="L48" s="15">
        <f t="shared" si="7"/>
        <v>46.56319290465632</v>
      </c>
      <c r="M48" s="11">
        <v>229</v>
      </c>
      <c r="N48" s="15">
        <f t="shared" si="8"/>
        <v>50.7760532150776</v>
      </c>
      <c r="O48" s="11">
        <f t="shared" si="9"/>
        <v>12</v>
      </c>
      <c r="P48" s="15">
        <f t="shared" si="1"/>
        <v>2.6607538802660753</v>
      </c>
      <c r="Q48" s="11">
        <v>5</v>
      </c>
      <c r="R48" s="15">
        <f t="shared" si="10"/>
        <v>1.1086474501108647</v>
      </c>
      <c r="S48" s="117">
        <v>7</v>
      </c>
      <c r="T48" s="15">
        <f>(S48*100)/H48</f>
        <v>1.5521064301552105</v>
      </c>
      <c r="U48" s="11">
        <v>81</v>
      </c>
      <c r="V48" s="13">
        <f t="shared" si="11"/>
        <v>100</v>
      </c>
      <c r="W48" s="16"/>
      <c r="X48" s="16"/>
    </row>
    <row r="49" spans="1:24" s="20" customFormat="1" ht="12">
      <c r="A49" s="11">
        <v>42</v>
      </c>
      <c r="B49" s="12" t="s">
        <v>56</v>
      </c>
      <c r="C49" s="11">
        <f t="shared" si="2"/>
        <v>118</v>
      </c>
      <c r="D49" s="11">
        <v>2</v>
      </c>
      <c r="E49" s="13">
        <f t="shared" si="3"/>
        <v>1.694915254237288</v>
      </c>
      <c r="F49" s="11">
        <v>1</v>
      </c>
      <c r="G49" s="13">
        <f t="shared" si="4"/>
        <v>0.847457627118644</v>
      </c>
      <c r="H49" s="11">
        <f t="shared" si="0"/>
        <v>115</v>
      </c>
      <c r="I49" s="14">
        <f t="shared" si="5"/>
        <v>114</v>
      </c>
      <c r="J49" s="13">
        <f t="shared" si="6"/>
        <v>99.1304347826087</v>
      </c>
      <c r="K49" s="11">
        <v>42</v>
      </c>
      <c r="L49" s="15">
        <f t="shared" si="7"/>
        <v>36.52173913043478</v>
      </c>
      <c r="M49" s="11">
        <v>72</v>
      </c>
      <c r="N49" s="15">
        <f t="shared" si="8"/>
        <v>62.608695652173914</v>
      </c>
      <c r="O49" s="11">
        <f t="shared" si="9"/>
        <v>1</v>
      </c>
      <c r="P49" s="15">
        <f t="shared" si="1"/>
        <v>0.8695652173913043</v>
      </c>
      <c r="Q49" s="11">
        <v>1</v>
      </c>
      <c r="R49" s="15">
        <f t="shared" si="10"/>
        <v>0.8695652173913043</v>
      </c>
      <c r="S49" s="117"/>
      <c r="T49" s="15"/>
      <c r="U49" s="11">
        <v>35</v>
      </c>
      <c r="V49" s="13">
        <f t="shared" si="11"/>
        <v>100</v>
      </c>
      <c r="W49" s="18"/>
      <c r="X49" s="18"/>
    </row>
    <row r="50" spans="1:24" s="20" customFormat="1" ht="12">
      <c r="A50" s="11">
        <v>43</v>
      </c>
      <c r="B50" s="12" t="s">
        <v>57</v>
      </c>
      <c r="C50" s="11">
        <f t="shared" si="2"/>
        <v>61</v>
      </c>
      <c r="D50" s="11">
        <v>1</v>
      </c>
      <c r="E50" s="13">
        <f t="shared" si="3"/>
        <v>1.639344262295082</v>
      </c>
      <c r="F50" s="11">
        <v>1</v>
      </c>
      <c r="G50" s="13">
        <f t="shared" si="4"/>
        <v>1.639344262295082</v>
      </c>
      <c r="H50" s="14">
        <f t="shared" si="0"/>
        <v>59</v>
      </c>
      <c r="I50" s="14">
        <f t="shared" si="5"/>
        <v>56</v>
      </c>
      <c r="J50" s="15">
        <f t="shared" si="6"/>
        <v>94.91525423728814</v>
      </c>
      <c r="K50" s="11">
        <v>21</v>
      </c>
      <c r="L50" s="15">
        <f t="shared" si="7"/>
        <v>35.59322033898305</v>
      </c>
      <c r="M50" s="11">
        <v>35</v>
      </c>
      <c r="N50" s="15">
        <f t="shared" si="8"/>
        <v>59.32203389830509</v>
      </c>
      <c r="O50" s="11">
        <f t="shared" si="9"/>
        <v>3</v>
      </c>
      <c r="P50" s="15">
        <f t="shared" si="1"/>
        <v>5.084745762711864</v>
      </c>
      <c r="Q50" s="11">
        <v>3</v>
      </c>
      <c r="R50" s="15">
        <f t="shared" si="10"/>
        <v>5.084745762711864</v>
      </c>
      <c r="S50" s="117"/>
      <c r="T50" s="15"/>
      <c r="U50" s="11">
        <v>24</v>
      </c>
      <c r="V50" s="13">
        <f t="shared" si="11"/>
        <v>100</v>
      </c>
      <c r="W50" s="18"/>
      <c r="X50" s="18"/>
    </row>
    <row r="51" spans="1:24" s="20" customFormat="1" ht="12">
      <c r="A51" s="11">
        <v>44</v>
      </c>
      <c r="B51" s="12" t="s">
        <v>58</v>
      </c>
      <c r="C51" s="11">
        <f t="shared" si="2"/>
        <v>43</v>
      </c>
      <c r="D51" s="11"/>
      <c r="E51" s="13"/>
      <c r="F51" s="11">
        <v>1</v>
      </c>
      <c r="G51" s="13">
        <f t="shared" si="4"/>
        <v>2.3255813953488373</v>
      </c>
      <c r="H51" s="14">
        <f t="shared" si="0"/>
        <v>42</v>
      </c>
      <c r="I51" s="14">
        <f t="shared" si="5"/>
        <v>42</v>
      </c>
      <c r="J51" s="15">
        <f t="shared" si="6"/>
        <v>100</v>
      </c>
      <c r="K51" s="11">
        <v>21</v>
      </c>
      <c r="L51" s="15">
        <f t="shared" si="7"/>
        <v>50</v>
      </c>
      <c r="M51" s="11">
        <v>21</v>
      </c>
      <c r="N51" s="15">
        <f t="shared" si="8"/>
        <v>50</v>
      </c>
      <c r="O51" s="11">
        <f t="shared" si="9"/>
        <v>0</v>
      </c>
      <c r="P51" s="15">
        <f t="shared" si="1"/>
        <v>0</v>
      </c>
      <c r="Q51" s="11"/>
      <c r="R51" s="15"/>
      <c r="S51" s="117"/>
      <c r="T51" s="15"/>
      <c r="U51" s="11">
        <v>0</v>
      </c>
      <c r="V51" s="13">
        <v>0</v>
      </c>
      <c r="W51" s="18"/>
      <c r="X51" s="18"/>
    </row>
    <row r="52" spans="1:24" s="17" customFormat="1" ht="12">
      <c r="A52" s="11">
        <v>45</v>
      </c>
      <c r="B52" s="12" t="s">
        <v>59</v>
      </c>
      <c r="C52" s="11">
        <f t="shared" si="2"/>
        <v>36</v>
      </c>
      <c r="D52" s="11"/>
      <c r="E52" s="13"/>
      <c r="F52" s="11">
        <v>1</v>
      </c>
      <c r="G52" s="13">
        <f t="shared" si="4"/>
        <v>2.7777777777777777</v>
      </c>
      <c r="H52" s="14">
        <f t="shared" si="0"/>
        <v>35</v>
      </c>
      <c r="I52" s="14">
        <f t="shared" si="5"/>
        <v>35</v>
      </c>
      <c r="J52" s="15">
        <f t="shared" si="6"/>
        <v>100</v>
      </c>
      <c r="K52" s="11">
        <v>17</v>
      </c>
      <c r="L52" s="15">
        <f t="shared" si="7"/>
        <v>48.57142857142857</v>
      </c>
      <c r="M52" s="11">
        <v>18</v>
      </c>
      <c r="N52" s="15">
        <f t="shared" si="8"/>
        <v>51.42857142857143</v>
      </c>
      <c r="O52" s="11">
        <f t="shared" si="9"/>
        <v>0</v>
      </c>
      <c r="P52" s="15">
        <f t="shared" si="1"/>
        <v>0</v>
      </c>
      <c r="Q52" s="11"/>
      <c r="R52" s="15"/>
      <c r="S52" s="117"/>
      <c r="T52" s="15"/>
      <c r="U52" s="11">
        <v>5</v>
      </c>
      <c r="V52" s="13">
        <f t="shared" si="11"/>
        <v>100</v>
      </c>
      <c r="W52" s="16"/>
      <c r="X52" s="16"/>
    </row>
    <row r="53" spans="1:24" s="17" customFormat="1" ht="12">
      <c r="A53" s="11">
        <v>46</v>
      </c>
      <c r="B53" s="12" t="s">
        <v>60</v>
      </c>
      <c r="C53" s="11">
        <f>D53+F53+H53</f>
        <v>253</v>
      </c>
      <c r="D53" s="11">
        <v>7</v>
      </c>
      <c r="E53" s="13">
        <f>(D53*100)/C53</f>
        <v>2.766798418972332</v>
      </c>
      <c r="F53" s="11">
        <v>11</v>
      </c>
      <c r="G53" s="13">
        <f>(F53*100)/C53</f>
        <v>4.3478260869565215</v>
      </c>
      <c r="H53" s="14">
        <f t="shared" si="0"/>
        <v>235</v>
      </c>
      <c r="I53" s="14">
        <f t="shared" si="5"/>
        <v>232</v>
      </c>
      <c r="J53" s="15">
        <f>(I53*100)/H53</f>
        <v>98.72340425531915</v>
      </c>
      <c r="K53" s="11">
        <v>107</v>
      </c>
      <c r="L53" s="15">
        <f t="shared" si="7"/>
        <v>45.53191489361702</v>
      </c>
      <c r="M53" s="11">
        <v>125</v>
      </c>
      <c r="N53" s="15">
        <f t="shared" si="8"/>
        <v>53.191489361702125</v>
      </c>
      <c r="O53" s="11">
        <f t="shared" si="9"/>
        <v>3</v>
      </c>
      <c r="P53" s="15">
        <f t="shared" si="1"/>
        <v>1.2765957446808511</v>
      </c>
      <c r="Q53" s="11">
        <v>3</v>
      </c>
      <c r="R53" s="15">
        <f t="shared" si="10"/>
        <v>1.2765957446808511</v>
      </c>
      <c r="S53" s="117"/>
      <c r="T53" s="15"/>
      <c r="U53" s="11">
        <v>14</v>
      </c>
      <c r="V53" s="13">
        <f t="shared" si="11"/>
        <v>100</v>
      </c>
      <c r="W53" s="16"/>
      <c r="X53" s="16"/>
    </row>
    <row r="54" spans="1:24" s="17" customFormat="1" ht="12">
      <c r="A54" s="11">
        <v>47</v>
      </c>
      <c r="B54" s="12" t="s">
        <v>61</v>
      </c>
      <c r="C54" s="11">
        <f t="shared" si="2"/>
        <v>117</v>
      </c>
      <c r="D54" s="11"/>
      <c r="E54" s="13"/>
      <c r="F54" s="11">
        <v>1</v>
      </c>
      <c r="G54" s="13">
        <f t="shared" si="4"/>
        <v>0.8547008547008547</v>
      </c>
      <c r="H54" s="14">
        <f t="shared" si="0"/>
        <v>116</v>
      </c>
      <c r="I54" s="14">
        <f t="shared" si="5"/>
        <v>115</v>
      </c>
      <c r="J54" s="15">
        <f t="shared" si="6"/>
        <v>99.13793103448276</v>
      </c>
      <c r="K54" s="11">
        <v>64</v>
      </c>
      <c r="L54" s="15">
        <f t="shared" si="7"/>
        <v>55.172413793103445</v>
      </c>
      <c r="M54" s="11">
        <v>51</v>
      </c>
      <c r="N54" s="15">
        <f t="shared" si="8"/>
        <v>43.96551724137931</v>
      </c>
      <c r="O54" s="11">
        <f t="shared" si="9"/>
        <v>1</v>
      </c>
      <c r="P54" s="15">
        <f t="shared" si="1"/>
        <v>0.8620689655172413</v>
      </c>
      <c r="Q54" s="11">
        <v>1</v>
      </c>
      <c r="R54" s="15">
        <f t="shared" si="10"/>
        <v>0.8620689655172413</v>
      </c>
      <c r="S54" s="117"/>
      <c r="T54" s="15"/>
      <c r="U54" s="11">
        <v>20</v>
      </c>
      <c r="V54" s="13">
        <f t="shared" si="11"/>
        <v>100</v>
      </c>
      <c r="W54" s="16"/>
      <c r="X54" s="16"/>
    </row>
    <row r="55" spans="1:24" s="17" customFormat="1" ht="12">
      <c r="A55" s="11">
        <v>48</v>
      </c>
      <c r="B55" s="12" t="s">
        <v>62</v>
      </c>
      <c r="C55" s="11">
        <f t="shared" si="2"/>
        <v>37</v>
      </c>
      <c r="D55" s="11"/>
      <c r="E55" s="13"/>
      <c r="F55" s="11"/>
      <c r="G55" s="13"/>
      <c r="H55" s="14">
        <f t="shared" si="0"/>
        <v>37</v>
      </c>
      <c r="I55" s="14">
        <f t="shared" si="5"/>
        <v>37</v>
      </c>
      <c r="J55" s="15">
        <f t="shared" si="6"/>
        <v>100</v>
      </c>
      <c r="K55" s="11">
        <v>5</v>
      </c>
      <c r="L55" s="15">
        <f t="shared" si="7"/>
        <v>13.513513513513514</v>
      </c>
      <c r="M55" s="11">
        <v>32</v>
      </c>
      <c r="N55" s="15">
        <f t="shared" si="8"/>
        <v>86.48648648648648</v>
      </c>
      <c r="O55" s="11">
        <f t="shared" si="9"/>
        <v>0</v>
      </c>
      <c r="P55" s="15">
        <f t="shared" si="1"/>
        <v>0</v>
      </c>
      <c r="Q55" s="11"/>
      <c r="R55" s="15"/>
      <c r="S55" s="117"/>
      <c r="T55" s="15"/>
      <c r="U55" s="11">
        <v>0</v>
      </c>
      <c r="V55" s="13">
        <v>0</v>
      </c>
      <c r="W55" s="16"/>
      <c r="X55" s="16"/>
    </row>
    <row r="56" spans="1:24" s="17" customFormat="1" ht="12">
      <c r="A56" s="11">
        <v>49</v>
      </c>
      <c r="B56" s="12" t="s">
        <v>63</v>
      </c>
      <c r="C56" s="11">
        <f t="shared" si="2"/>
        <v>54</v>
      </c>
      <c r="D56" s="11">
        <v>1</v>
      </c>
      <c r="E56" s="13">
        <f t="shared" si="3"/>
        <v>1.8518518518518519</v>
      </c>
      <c r="F56" s="11"/>
      <c r="G56" s="13"/>
      <c r="H56" s="14">
        <f t="shared" si="0"/>
        <v>53</v>
      </c>
      <c r="I56" s="14">
        <f t="shared" si="5"/>
        <v>53</v>
      </c>
      <c r="J56" s="15">
        <f t="shared" si="6"/>
        <v>100</v>
      </c>
      <c r="K56" s="11">
        <v>22</v>
      </c>
      <c r="L56" s="15">
        <f t="shared" si="7"/>
        <v>41.509433962264154</v>
      </c>
      <c r="M56" s="11">
        <v>31</v>
      </c>
      <c r="N56" s="15">
        <f t="shared" si="8"/>
        <v>58.490566037735846</v>
      </c>
      <c r="O56" s="11">
        <f t="shared" si="9"/>
        <v>0</v>
      </c>
      <c r="P56" s="15">
        <f t="shared" si="1"/>
        <v>0</v>
      </c>
      <c r="Q56" s="11"/>
      <c r="R56" s="15"/>
      <c r="S56" s="117"/>
      <c r="T56" s="15"/>
      <c r="U56" s="11">
        <v>5</v>
      </c>
      <c r="V56" s="13">
        <f t="shared" si="11"/>
        <v>100</v>
      </c>
      <c r="W56" s="16"/>
      <c r="X56" s="16"/>
    </row>
    <row r="57" spans="1:24" s="17" customFormat="1" ht="12">
      <c r="A57" s="11">
        <v>50</v>
      </c>
      <c r="B57" s="12" t="s">
        <v>64</v>
      </c>
      <c r="C57" s="11">
        <f t="shared" si="2"/>
        <v>84</v>
      </c>
      <c r="D57" s="11">
        <v>1</v>
      </c>
      <c r="E57" s="13">
        <f t="shared" si="3"/>
        <v>1.1904761904761905</v>
      </c>
      <c r="F57" s="11"/>
      <c r="G57" s="13"/>
      <c r="H57" s="14">
        <f t="shared" si="0"/>
        <v>83</v>
      </c>
      <c r="I57" s="14">
        <f t="shared" si="5"/>
        <v>82</v>
      </c>
      <c r="J57" s="15">
        <f t="shared" si="6"/>
        <v>98.79518072289157</v>
      </c>
      <c r="K57" s="11">
        <v>47</v>
      </c>
      <c r="L57" s="15">
        <f t="shared" si="7"/>
        <v>56.626506024096386</v>
      </c>
      <c r="M57" s="11">
        <v>35</v>
      </c>
      <c r="N57" s="15">
        <f t="shared" si="8"/>
        <v>42.16867469879518</v>
      </c>
      <c r="O57" s="11">
        <f t="shared" si="9"/>
        <v>1</v>
      </c>
      <c r="P57" s="15">
        <f t="shared" si="1"/>
        <v>1.2048192771084338</v>
      </c>
      <c r="Q57" s="11">
        <v>1</v>
      </c>
      <c r="R57" s="15">
        <f t="shared" si="10"/>
        <v>1.2048192771084338</v>
      </c>
      <c r="S57" s="117"/>
      <c r="T57" s="15"/>
      <c r="U57" s="11">
        <v>18</v>
      </c>
      <c r="V57" s="13">
        <f t="shared" si="11"/>
        <v>100</v>
      </c>
      <c r="W57" s="16"/>
      <c r="X57" s="16"/>
    </row>
    <row r="58" spans="1:24" s="17" customFormat="1" ht="12">
      <c r="A58" s="11">
        <v>51</v>
      </c>
      <c r="B58" s="12" t="s">
        <v>65</v>
      </c>
      <c r="C58" s="11">
        <f t="shared" si="2"/>
        <v>33</v>
      </c>
      <c r="D58" s="11">
        <v>1</v>
      </c>
      <c r="E58" s="13">
        <f t="shared" si="3"/>
        <v>3.0303030303030303</v>
      </c>
      <c r="F58" s="11">
        <v>3</v>
      </c>
      <c r="G58" s="13">
        <f t="shared" si="4"/>
        <v>9.090909090909092</v>
      </c>
      <c r="H58" s="14">
        <f t="shared" si="0"/>
        <v>29</v>
      </c>
      <c r="I58" s="14">
        <f t="shared" si="5"/>
        <v>29</v>
      </c>
      <c r="J58" s="15">
        <f t="shared" si="6"/>
        <v>100</v>
      </c>
      <c r="K58" s="11">
        <v>11</v>
      </c>
      <c r="L58" s="15">
        <f t="shared" si="7"/>
        <v>37.93103448275862</v>
      </c>
      <c r="M58" s="11">
        <v>18</v>
      </c>
      <c r="N58" s="15">
        <f t="shared" si="8"/>
        <v>62.06896551724138</v>
      </c>
      <c r="O58" s="11">
        <f t="shared" si="9"/>
        <v>0</v>
      </c>
      <c r="P58" s="15">
        <f t="shared" si="1"/>
        <v>0</v>
      </c>
      <c r="Q58" s="11"/>
      <c r="R58" s="15"/>
      <c r="S58" s="117"/>
      <c r="T58" s="15"/>
      <c r="U58" s="11">
        <v>8</v>
      </c>
      <c r="V58" s="13">
        <f t="shared" si="11"/>
        <v>100</v>
      </c>
      <c r="W58" s="16"/>
      <c r="X58" s="16"/>
    </row>
    <row r="59" spans="1:24" s="17" customFormat="1" ht="12">
      <c r="A59" s="11">
        <v>52</v>
      </c>
      <c r="B59" s="12" t="s">
        <v>66</v>
      </c>
      <c r="C59" s="11">
        <f t="shared" si="2"/>
        <v>297</v>
      </c>
      <c r="D59" s="11">
        <v>1</v>
      </c>
      <c r="E59" s="13">
        <f t="shared" si="3"/>
        <v>0.3367003367003367</v>
      </c>
      <c r="F59" s="11">
        <v>5</v>
      </c>
      <c r="G59" s="13">
        <f t="shared" si="4"/>
        <v>1.6835016835016836</v>
      </c>
      <c r="H59" s="14">
        <f t="shared" si="0"/>
        <v>291</v>
      </c>
      <c r="I59" s="14">
        <f t="shared" si="5"/>
        <v>286</v>
      </c>
      <c r="J59" s="15">
        <f t="shared" si="6"/>
        <v>98.28178694158076</v>
      </c>
      <c r="K59" s="11">
        <v>95</v>
      </c>
      <c r="L59" s="15">
        <f t="shared" si="7"/>
        <v>32.64604810996563</v>
      </c>
      <c r="M59" s="11">
        <v>191</v>
      </c>
      <c r="N59" s="15">
        <f t="shared" si="8"/>
        <v>65.63573883161511</v>
      </c>
      <c r="O59" s="11">
        <f t="shared" si="9"/>
        <v>5</v>
      </c>
      <c r="P59" s="15">
        <f t="shared" si="1"/>
        <v>1.7182130584192439</v>
      </c>
      <c r="Q59" s="11">
        <v>5</v>
      </c>
      <c r="R59" s="15">
        <f t="shared" si="10"/>
        <v>1.7182130584192439</v>
      </c>
      <c r="S59" s="117"/>
      <c r="T59" s="15"/>
      <c r="U59" s="11">
        <v>34</v>
      </c>
      <c r="V59" s="13">
        <f t="shared" si="11"/>
        <v>100</v>
      </c>
      <c r="W59" s="16"/>
      <c r="X59" s="16"/>
    </row>
    <row r="60" spans="1:24" s="17" customFormat="1" ht="12">
      <c r="A60" s="11">
        <v>52</v>
      </c>
      <c r="B60" s="12" t="s">
        <v>67</v>
      </c>
      <c r="C60" s="11">
        <f t="shared" si="2"/>
        <v>310</v>
      </c>
      <c r="D60" s="11">
        <v>4</v>
      </c>
      <c r="E60" s="13">
        <f t="shared" si="3"/>
        <v>1.2903225806451613</v>
      </c>
      <c r="F60" s="11">
        <v>24</v>
      </c>
      <c r="G60" s="13">
        <f t="shared" si="4"/>
        <v>7.741935483870968</v>
      </c>
      <c r="H60" s="14">
        <f t="shared" si="0"/>
        <v>282</v>
      </c>
      <c r="I60" s="14">
        <f t="shared" si="5"/>
        <v>282</v>
      </c>
      <c r="J60" s="15">
        <f t="shared" si="6"/>
        <v>100</v>
      </c>
      <c r="K60" s="11">
        <v>113</v>
      </c>
      <c r="L60" s="15">
        <f t="shared" si="7"/>
        <v>40.0709219858156</v>
      </c>
      <c r="M60" s="11">
        <v>169</v>
      </c>
      <c r="N60" s="15">
        <f t="shared" si="8"/>
        <v>59.9290780141844</v>
      </c>
      <c r="O60" s="11">
        <f t="shared" si="9"/>
        <v>0</v>
      </c>
      <c r="P60" s="15">
        <f t="shared" si="1"/>
        <v>0</v>
      </c>
      <c r="Q60" s="11"/>
      <c r="R60" s="15"/>
      <c r="S60" s="117"/>
      <c r="T60" s="15"/>
      <c r="U60" s="11">
        <v>93</v>
      </c>
      <c r="V60" s="13">
        <f t="shared" si="11"/>
        <v>100</v>
      </c>
      <c r="W60" s="16"/>
      <c r="X60" s="16"/>
    </row>
    <row r="61" spans="1:24" s="17" customFormat="1" ht="12">
      <c r="A61" s="14">
        <v>53</v>
      </c>
      <c r="B61" s="12" t="s">
        <v>68</v>
      </c>
      <c r="C61" s="11">
        <f t="shared" si="2"/>
        <v>259</v>
      </c>
      <c r="D61" s="11">
        <v>6</v>
      </c>
      <c r="E61" s="13">
        <f t="shared" si="3"/>
        <v>2.3166023166023164</v>
      </c>
      <c r="F61" s="11">
        <v>15</v>
      </c>
      <c r="G61" s="13">
        <f t="shared" si="4"/>
        <v>5.7915057915057915</v>
      </c>
      <c r="H61" s="14">
        <f t="shared" si="0"/>
        <v>238</v>
      </c>
      <c r="I61" s="14">
        <f t="shared" si="5"/>
        <v>232</v>
      </c>
      <c r="J61" s="15">
        <f t="shared" si="6"/>
        <v>97.47899159663865</v>
      </c>
      <c r="K61" s="11">
        <v>99</v>
      </c>
      <c r="L61" s="15">
        <f t="shared" si="7"/>
        <v>41.596638655462186</v>
      </c>
      <c r="M61" s="11">
        <v>133</v>
      </c>
      <c r="N61" s="15">
        <f t="shared" si="8"/>
        <v>55.88235294117647</v>
      </c>
      <c r="O61" s="11">
        <f t="shared" si="9"/>
        <v>6</v>
      </c>
      <c r="P61" s="15">
        <f t="shared" si="1"/>
        <v>2.5210084033613445</v>
      </c>
      <c r="Q61" s="11">
        <v>6</v>
      </c>
      <c r="R61" s="15">
        <f t="shared" si="10"/>
        <v>2.5210084033613445</v>
      </c>
      <c r="S61" s="117"/>
      <c r="T61" s="15"/>
      <c r="U61" s="11">
        <v>53</v>
      </c>
      <c r="V61" s="13">
        <f t="shared" si="11"/>
        <v>100</v>
      </c>
      <c r="W61" s="16"/>
      <c r="X61" s="16"/>
    </row>
    <row r="62" spans="1:24" s="17" customFormat="1" ht="12">
      <c r="A62" s="11">
        <v>54</v>
      </c>
      <c r="B62" s="12" t="s">
        <v>69</v>
      </c>
      <c r="C62" s="11">
        <f t="shared" si="2"/>
        <v>299</v>
      </c>
      <c r="D62" s="11">
        <v>4</v>
      </c>
      <c r="E62" s="13">
        <f t="shared" si="3"/>
        <v>1.3377926421404682</v>
      </c>
      <c r="F62" s="11">
        <v>5</v>
      </c>
      <c r="G62" s="13">
        <f t="shared" si="4"/>
        <v>1.6722408026755853</v>
      </c>
      <c r="H62" s="14">
        <f t="shared" si="0"/>
        <v>290</v>
      </c>
      <c r="I62" s="14">
        <f t="shared" si="5"/>
        <v>287</v>
      </c>
      <c r="J62" s="15">
        <f t="shared" si="6"/>
        <v>98.96551724137932</v>
      </c>
      <c r="K62" s="11">
        <v>116</v>
      </c>
      <c r="L62" s="15">
        <f t="shared" si="7"/>
        <v>40</v>
      </c>
      <c r="M62" s="11">
        <v>171</v>
      </c>
      <c r="N62" s="15">
        <f t="shared" si="8"/>
        <v>58.96551724137931</v>
      </c>
      <c r="O62" s="11">
        <f t="shared" si="9"/>
        <v>3</v>
      </c>
      <c r="P62" s="15">
        <f t="shared" si="1"/>
        <v>1.0344827586206897</v>
      </c>
      <c r="Q62" s="11">
        <v>3</v>
      </c>
      <c r="R62" s="15">
        <f t="shared" si="10"/>
        <v>1.0344827586206897</v>
      </c>
      <c r="S62" s="117"/>
      <c r="T62" s="15"/>
      <c r="U62" s="11">
        <v>69</v>
      </c>
      <c r="V62" s="13">
        <f t="shared" si="11"/>
        <v>100</v>
      </c>
      <c r="W62" s="16"/>
      <c r="X62" s="16"/>
    </row>
    <row r="63" spans="1:24" s="17" customFormat="1" ht="12">
      <c r="A63" s="14">
        <v>55</v>
      </c>
      <c r="B63" s="12" t="s">
        <v>70</v>
      </c>
      <c r="C63" s="11">
        <f t="shared" si="2"/>
        <v>270</v>
      </c>
      <c r="D63" s="11">
        <v>2</v>
      </c>
      <c r="E63" s="13">
        <f t="shared" si="3"/>
        <v>0.7407407407407407</v>
      </c>
      <c r="F63" s="11">
        <v>13</v>
      </c>
      <c r="G63" s="13">
        <f t="shared" si="4"/>
        <v>4.814814814814815</v>
      </c>
      <c r="H63" s="14">
        <f t="shared" si="0"/>
        <v>255</v>
      </c>
      <c r="I63" s="14">
        <f t="shared" si="5"/>
        <v>254</v>
      </c>
      <c r="J63" s="15">
        <f t="shared" si="6"/>
        <v>99.6078431372549</v>
      </c>
      <c r="K63" s="11">
        <v>76</v>
      </c>
      <c r="L63" s="15">
        <f t="shared" si="7"/>
        <v>29.80392156862745</v>
      </c>
      <c r="M63" s="11">
        <v>178</v>
      </c>
      <c r="N63" s="15">
        <f t="shared" si="8"/>
        <v>69.80392156862744</v>
      </c>
      <c r="O63" s="11">
        <f t="shared" si="9"/>
        <v>1</v>
      </c>
      <c r="P63" s="15">
        <f t="shared" si="1"/>
        <v>0.39215686274509803</v>
      </c>
      <c r="Q63" s="11">
        <v>1</v>
      </c>
      <c r="R63" s="15">
        <f t="shared" si="10"/>
        <v>0.39215686274509803</v>
      </c>
      <c r="S63" s="117"/>
      <c r="T63" s="15"/>
      <c r="U63" s="11">
        <v>46</v>
      </c>
      <c r="V63" s="13">
        <f t="shared" si="11"/>
        <v>100</v>
      </c>
      <c r="W63" s="16"/>
      <c r="X63" s="16"/>
    </row>
    <row r="64" spans="1:24" s="17" customFormat="1" ht="12">
      <c r="A64" s="11">
        <v>56</v>
      </c>
      <c r="B64" s="12" t="s">
        <v>71</v>
      </c>
      <c r="C64" s="11">
        <f t="shared" si="2"/>
        <v>272</v>
      </c>
      <c r="D64" s="11">
        <v>2</v>
      </c>
      <c r="E64" s="13">
        <f t="shared" si="3"/>
        <v>0.7352941176470589</v>
      </c>
      <c r="F64" s="11">
        <v>6</v>
      </c>
      <c r="G64" s="13">
        <f t="shared" si="4"/>
        <v>2.2058823529411766</v>
      </c>
      <c r="H64" s="14">
        <f t="shared" si="0"/>
        <v>264</v>
      </c>
      <c r="I64" s="14">
        <f t="shared" si="5"/>
        <v>262</v>
      </c>
      <c r="J64" s="15">
        <f t="shared" si="6"/>
        <v>99.24242424242425</v>
      </c>
      <c r="K64" s="11">
        <v>109</v>
      </c>
      <c r="L64" s="15">
        <f t="shared" si="7"/>
        <v>41.28787878787879</v>
      </c>
      <c r="M64" s="11">
        <v>153</v>
      </c>
      <c r="N64" s="15">
        <f t="shared" si="8"/>
        <v>57.95454545454545</v>
      </c>
      <c r="O64" s="11">
        <f t="shared" si="9"/>
        <v>2</v>
      </c>
      <c r="P64" s="15">
        <f t="shared" si="1"/>
        <v>0.7575757575757576</v>
      </c>
      <c r="Q64" s="11">
        <v>2</v>
      </c>
      <c r="R64" s="15">
        <f t="shared" si="10"/>
        <v>0.7575757575757576</v>
      </c>
      <c r="S64" s="117"/>
      <c r="T64" s="15"/>
      <c r="U64" s="11">
        <v>47</v>
      </c>
      <c r="V64" s="13">
        <f t="shared" si="11"/>
        <v>100</v>
      </c>
      <c r="W64" s="16"/>
      <c r="X64" s="16"/>
    </row>
    <row r="65" spans="1:24" s="17" customFormat="1" ht="12">
      <c r="A65" s="14">
        <v>57</v>
      </c>
      <c r="B65" s="12" t="s">
        <v>72</v>
      </c>
      <c r="C65" s="11">
        <f t="shared" si="2"/>
        <v>297</v>
      </c>
      <c r="D65" s="11">
        <v>5</v>
      </c>
      <c r="E65" s="13">
        <f t="shared" si="3"/>
        <v>1.6835016835016836</v>
      </c>
      <c r="F65" s="11">
        <v>13</v>
      </c>
      <c r="G65" s="13">
        <f t="shared" si="4"/>
        <v>4.377104377104377</v>
      </c>
      <c r="H65" s="14">
        <f t="shared" si="0"/>
        <v>279</v>
      </c>
      <c r="I65" s="14">
        <f t="shared" si="5"/>
        <v>275</v>
      </c>
      <c r="J65" s="15">
        <f t="shared" si="6"/>
        <v>98.5663082437276</v>
      </c>
      <c r="K65" s="11">
        <v>95</v>
      </c>
      <c r="L65" s="15">
        <f t="shared" si="7"/>
        <v>34.05017921146953</v>
      </c>
      <c r="M65" s="11">
        <v>180</v>
      </c>
      <c r="N65" s="15">
        <f t="shared" si="8"/>
        <v>64.51612903225806</v>
      </c>
      <c r="O65" s="11">
        <f t="shared" si="9"/>
        <v>4</v>
      </c>
      <c r="P65" s="15">
        <f t="shared" si="1"/>
        <v>1.4336917562724014</v>
      </c>
      <c r="Q65" s="11">
        <v>4</v>
      </c>
      <c r="R65" s="15">
        <f t="shared" si="10"/>
        <v>1.4336917562724014</v>
      </c>
      <c r="S65" s="117"/>
      <c r="T65" s="15"/>
      <c r="U65" s="11">
        <v>63</v>
      </c>
      <c r="V65" s="13">
        <f t="shared" si="11"/>
        <v>100</v>
      </c>
      <c r="W65" s="16"/>
      <c r="X65" s="16"/>
    </row>
    <row r="66" spans="1:24" s="17" customFormat="1" ht="12">
      <c r="A66" s="11">
        <v>58</v>
      </c>
      <c r="B66" s="12" t="s">
        <v>73</v>
      </c>
      <c r="C66" s="11">
        <f t="shared" si="2"/>
        <v>337</v>
      </c>
      <c r="D66" s="11">
        <v>4</v>
      </c>
      <c r="E66" s="13">
        <f t="shared" si="3"/>
        <v>1.1869436201780414</v>
      </c>
      <c r="F66" s="11">
        <v>13</v>
      </c>
      <c r="G66" s="13">
        <f t="shared" si="4"/>
        <v>3.857566765578635</v>
      </c>
      <c r="H66" s="14">
        <f t="shared" si="0"/>
        <v>320</v>
      </c>
      <c r="I66" s="14">
        <f t="shared" si="5"/>
        <v>317</v>
      </c>
      <c r="J66" s="15">
        <f t="shared" si="6"/>
        <v>99.0625</v>
      </c>
      <c r="K66" s="11">
        <v>99</v>
      </c>
      <c r="L66" s="15">
        <f t="shared" si="7"/>
        <v>30.9375</v>
      </c>
      <c r="M66" s="11">
        <v>218</v>
      </c>
      <c r="N66" s="15">
        <f t="shared" si="8"/>
        <v>68.125</v>
      </c>
      <c r="O66" s="11">
        <f t="shared" si="9"/>
        <v>3</v>
      </c>
      <c r="P66" s="15">
        <f t="shared" si="1"/>
        <v>0.9375</v>
      </c>
      <c r="Q66" s="11">
        <v>3</v>
      </c>
      <c r="R66" s="15">
        <f t="shared" si="10"/>
        <v>0.9375</v>
      </c>
      <c r="S66" s="117"/>
      <c r="T66" s="15"/>
      <c r="U66" s="11">
        <v>66</v>
      </c>
      <c r="V66" s="13">
        <f t="shared" si="11"/>
        <v>100</v>
      </c>
      <c r="W66" s="16"/>
      <c r="X66" s="16"/>
    </row>
    <row r="67" spans="1:24" s="17" customFormat="1" ht="12">
      <c r="A67" s="14">
        <v>59</v>
      </c>
      <c r="B67" s="12" t="s">
        <v>74</v>
      </c>
      <c r="C67" s="11">
        <f t="shared" si="2"/>
        <v>344</v>
      </c>
      <c r="D67" s="11">
        <v>4</v>
      </c>
      <c r="E67" s="13">
        <f t="shared" si="3"/>
        <v>1.1627906976744187</v>
      </c>
      <c r="F67" s="11">
        <v>12</v>
      </c>
      <c r="G67" s="13">
        <f t="shared" si="4"/>
        <v>3.488372093023256</v>
      </c>
      <c r="H67" s="14">
        <f t="shared" si="0"/>
        <v>328</v>
      </c>
      <c r="I67" s="14">
        <f t="shared" si="5"/>
        <v>326</v>
      </c>
      <c r="J67" s="15">
        <f t="shared" si="6"/>
        <v>99.39024390243902</v>
      </c>
      <c r="K67" s="11">
        <v>109</v>
      </c>
      <c r="L67" s="15">
        <f t="shared" si="7"/>
        <v>33.23170731707317</v>
      </c>
      <c r="M67" s="11">
        <v>217</v>
      </c>
      <c r="N67" s="15">
        <f t="shared" si="8"/>
        <v>66.15853658536585</v>
      </c>
      <c r="O67" s="11">
        <f t="shared" si="9"/>
        <v>2</v>
      </c>
      <c r="P67" s="15">
        <f t="shared" si="1"/>
        <v>0.6097560975609756</v>
      </c>
      <c r="Q67" s="11">
        <v>2</v>
      </c>
      <c r="R67" s="15">
        <f t="shared" si="10"/>
        <v>0.6097560975609756</v>
      </c>
      <c r="S67" s="117"/>
      <c r="T67" s="15"/>
      <c r="U67" s="11">
        <v>62</v>
      </c>
      <c r="V67" s="13">
        <f t="shared" si="11"/>
        <v>100</v>
      </c>
      <c r="W67" s="16"/>
      <c r="X67" s="16"/>
    </row>
    <row r="68" spans="1:24" s="17" customFormat="1" ht="12">
      <c r="A68" s="256" t="s">
        <v>75</v>
      </c>
      <c r="B68" s="256"/>
      <c r="C68" s="21">
        <f>D68+F68+H68</f>
        <v>7394</v>
      </c>
      <c r="D68" s="21">
        <f>SUM(D8:D67)</f>
        <v>99</v>
      </c>
      <c r="E68" s="22">
        <f t="shared" si="3"/>
        <v>1.3389234514471193</v>
      </c>
      <c r="F68" s="21">
        <f>SUM(F8:F67)</f>
        <v>222</v>
      </c>
      <c r="G68" s="22">
        <f t="shared" si="4"/>
        <v>3.0024344062753583</v>
      </c>
      <c r="H68" s="21">
        <f t="shared" si="0"/>
        <v>7073</v>
      </c>
      <c r="I68" s="21">
        <f>K68+M68</f>
        <v>6951</v>
      </c>
      <c r="J68" s="134">
        <f t="shared" si="6"/>
        <v>98.27513077901881</v>
      </c>
      <c r="K68" s="135">
        <f>SUM(K8:K67)</f>
        <v>2703</v>
      </c>
      <c r="L68" s="22">
        <f t="shared" si="7"/>
        <v>38.21575003534568</v>
      </c>
      <c r="M68" s="135">
        <f>SUM(M8:M67)</f>
        <v>4248</v>
      </c>
      <c r="N68" s="22">
        <f t="shared" si="8"/>
        <v>60.059380743673124</v>
      </c>
      <c r="O68" s="21">
        <f>SUM(O8:O67)</f>
        <v>122</v>
      </c>
      <c r="P68" s="22">
        <f t="shared" si="1"/>
        <v>1.724869220981196</v>
      </c>
      <c r="Q68" s="21">
        <f>SUM(Q8:Q67)</f>
        <v>109</v>
      </c>
      <c r="R68" s="22">
        <f t="shared" si="10"/>
        <v>1.541071681040577</v>
      </c>
      <c r="S68" s="21">
        <f>SUM(S8:S67)</f>
        <v>13</v>
      </c>
      <c r="T68" s="22">
        <f>(S68*100)/H68</f>
        <v>0.18379753994061926</v>
      </c>
      <c r="U68" s="21">
        <f>SUM(U8:U67)</f>
        <v>1367</v>
      </c>
      <c r="V68" s="22">
        <f t="shared" si="11"/>
        <v>100</v>
      </c>
      <c r="W68" s="21">
        <f>SUM(W8:W67)</f>
        <v>0</v>
      </c>
      <c r="X68" s="16"/>
    </row>
    <row r="69" spans="3:22" s="17" customFormat="1" ht="12">
      <c r="C69" s="23"/>
      <c r="D69" s="23"/>
      <c r="E69" s="23"/>
      <c r="F69" s="23"/>
      <c r="G69" s="23"/>
      <c r="H69" s="23"/>
      <c r="I69" s="24"/>
      <c r="J69" s="23"/>
      <c r="K69" s="24"/>
      <c r="L69" s="23"/>
      <c r="M69" s="24"/>
      <c r="N69" s="23"/>
      <c r="O69" s="23"/>
      <c r="P69" s="23"/>
      <c r="Q69" s="23"/>
      <c r="R69" s="23"/>
      <c r="S69" s="23"/>
      <c r="T69" s="23"/>
      <c r="U69" s="23"/>
      <c r="V69" s="23"/>
    </row>
    <row r="70" spans="3:22" s="17" customFormat="1" ht="12">
      <c r="C70" s="23"/>
      <c r="D70" s="23"/>
      <c r="E70" s="23"/>
      <c r="F70" s="23"/>
      <c r="G70" s="23"/>
      <c r="H70" s="23"/>
      <c r="I70" s="23"/>
      <c r="J70" s="23"/>
      <c r="K70" s="24"/>
      <c r="L70" s="23"/>
      <c r="M70" s="24"/>
      <c r="N70" s="23"/>
      <c r="O70" s="23"/>
      <c r="P70" s="23"/>
      <c r="Q70" s="23"/>
      <c r="R70" s="23"/>
      <c r="S70" s="23"/>
      <c r="T70" s="23"/>
      <c r="U70" s="23"/>
      <c r="V70" s="23"/>
    </row>
    <row r="71" spans="3:22" s="17" customFormat="1" ht="12">
      <c r="C71" s="23"/>
      <c r="D71" s="23"/>
      <c r="E71" s="23"/>
      <c r="F71" s="23"/>
      <c r="G71" s="23"/>
      <c r="H71" s="23"/>
      <c r="I71" s="23"/>
      <c r="J71" s="23"/>
      <c r="K71" s="24"/>
      <c r="L71" s="23"/>
      <c r="M71" s="24"/>
      <c r="N71" s="23"/>
      <c r="O71" s="23"/>
      <c r="P71" s="23"/>
      <c r="Q71" s="23"/>
      <c r="R71" s="23"/>
      <c r="S71" s="23"/>
      <c r="T71" s="23"/>
      <c r="U71" s="23"/>
      <c r="V71" s="23"/>
    </row>
    <row r="72" spans="3:22" s="17" customFormat="1" ht="12">
      <c r="C72" s="23"/>
      <c r="D72" s="23"/>
      <c r="E72" s="23"/>
      <c r="F72" s="23"/>
      <c r="G72" s="23"/>
      <c r="H72" s="23"/>
      <c r="I72" s="23"/>
      <c r="J72" s="23"/>
      <c r="K72" s="24"/>
      <c r="L72" s="23"/>
      <c r="M72" s="24"/>
      <c r="N72" s="23"/>
      <c r="O72" s="23"/>
      <c r="P72" s="23"/>
      <c r="Q72" s="23"/>
      <c r="R72" s="23"/>
      <c r="S72" s="23"/>
      <c r="T72" s="23"/>
      <c r="U72" s="23"/>
      <c r="V72" s="23"/>
    </row>
    <row r="73" spans="3:22" s="17" customFormat="1" ht="12">
      <c r="C73" s="23"/>
      <c r="D73" s="23"/>
      <c r="E73" s="23"/>
      <c r="F73" s="23"/>
      <c r="G73" s="23"/>
      <c r="H73" s="23"/>
      <c r="I73" s="23"/>
      <c r="J73" s="23"/>
      <c r="K73" s="24"/>
      <c r="L73" s="23"/>
      <c r="M73" s="24"/>
      <c r="N73" s="23"/>
      <c r="O73" s="23"/>
      <c r="P73" s="23"/>
      <c r="Q73" s="23"/>
      <c r="R73" s="23"/>
      <c r="S73" s="23"/>
      <c r="T73" s="23"/>
      <c r="U73" s="23"/>
      <c r="V73" s="23"/>
    </row>
    <row r="74" spans="3:22" s="17" customFormat="1" ht="12">
      <c r="C74" s="23"/>
      <c r="D74" s="23"/>
      <c r="E74" s="23"/>
      <c r="F74" s="23"/>
      <c r="G74" s="23"/>
      <c r="H74" s="23"/>
      <c r="I74" s="23"/>
      <c r="J74" s="23"/>
      <c r="K74" s="24"/>
      <c r="L74" s="23"/>
      <c r="M74" s="24"/>
      <c r="N74" s="23"/>
      <c r="O74" s="23"/>
      <c r="P74" s="23"/>
      <c r="Q74" s="23"/>
      <c r="R74" s="23"/>
      <c r="S74" s="23"/>
      <c r="T74" s="23"/>
      <c r="U74" s="23"/>
      <c r="V74" s="23"/>
    </row>
    <row r="75" spans="3:22" s="17" customFormat="1" ht="12">
      <c r="C75" s="23"/>
      <c r="D75" s="23"/>
      <c r="E75" s="23"/>
      <c r="F75" s="23"/>
      <c r="G75" s="23"/>
      <c r="H75" s="23"/>
      <c r="I75" s="23"/>
      <c r="J75" s="23"/>
      <c r="K75" s="24"/>
      <c r="L75" s="23"/>
      <c r="M75" s="24"/>
      <c r="N75" s="23"/>
      <c r="O75" s="23"/>
      <c r="P75" s="23"/>
      <c r="Q75" s="23"/>
      <c r="R75" s="23"/>
      <c r="S75" s="23"/>
      <c r="T75" s="23"/>
      <c r="U75" s="23"/>
      <c r="V75" s="23"/>
    </row>
    <row r="76" spans="3:22" s="17" customFormat="1" ht="12">
      <c r="C76" s="23"/>
      <c r="D76" s="23"/>
      <c r="E76" s="23"/>
      <c r="F76" s="23"/>
      <c r="G76" s="23"/>
      <c r="H76" s="23"/>
      <c r="I76" s="23"/>
      <c r="J76" s="23"/>
      <c r="K76" s="24"/>
      <c r="L76" s="23"/>
      <c r="M76" s="24"/>
      <c r="N76" s="23"/>
      <c r="O76" s="23"/>
      <c r="P76" s="23"/>
      <c r="Q76" s="23"/>
      <c r="R76" s="23"/>
      <c r="S76" s="23"/>
      <c r="T76" s="23"/>
      <c r="U76" s="23"/>
      <c r="V76" s="23"/>
    </row>
    <row r="77" spans="3:22" s="17" customFormat="1" ht="12">
      <c r="C77" s="23"/>
      <c r="D77" s="23"/>
      <c r="E77" s="23"/>
      <c r="F77" s="23"/>
      <c r="G77" s="23"/>
      <c r="H77" s="23"/>
      <c r="I77" s="23"/>
      <c r="J77" s="23"/>
      <c r="K77" s="24"/>
      <c r="L77" s="23"/>
      <c r="M77" s="24"/>
      <c r="N77" s="23"/>
      <c r="O77" s="23"/>
      <c r="P77" s="23"/>
      <c r="Q77" s="23"/>
      <c r="R77" s="23"/>
      <c r="S77" s="23"/>
      <c r="T77" s="23"/>
      <c r="U77" s="23"/>
      <c r="V77" s="23"/>
    </row>
    <row r="78" spans="3:22" s="17" customFormat="1" ht="12">
      <c r="C78" s="23"/>
      <c r="D78" s="23"/>
      <c r="E78" s="23"/>
      <c r="F78" s="23"/>
      <c r="G78" s="23"/>
      <c r="H78" s="23"/>
      <c r="I78" s="23"/>
      <c r="J78" s="23"/>
      <c r="K78" s="24"/>
      <c r="L78" s="23"/>
      <c r="M78" s="24"/>
      <c r="N78" s="23"/>
      <c r="O78" s="23"/>
      <c r="P78" s="23"/>
      <c r="Q78" s="23"/>
      <c r="R78" s="23"/>
      <c r="S78" s="23"/>
      <c r="T78" s="23"/>
      <c r="U78" s="23"/>
      <c r="V78" s="23"/>
    </row>
    <row r="79" spans="3:22" s="17" customFormat="1" ht="12">
      <c r="C79" s="23"/>
      <c r="D79" s="23"/>
      <c r="E79" s="23"/>
      <c r="F79" s="23"/>
      <c r="G79" s="23"/>
      <c r="H79" s="23"/>
      <c r="I79" s="23"/>
      <c r="J79" s="23"/>
      <c r="K79" s="24"/>
      <c r="L79" s="23"/>
      <c r="M79" s="24"/>
      <c r="N79" s="23"/>
      <c r="O79" s="23"/>
      <c r="P79" s="23"/>
      <c r="Q79" s="23"/>
      <c r="R79" s="23"/>
      <c r="S79" s="23"/>
      <c r="T79" s="23"/>
      <c r="U79" s="23"/>
      <c r="V79" s="23"/>
    </row>
    <row r="80" spans="3:22" s="17" customFormat="1" ht="12">
      <c r="C80" s="23"/>
      <c r="D80" s="23"/>
      <c r="E80" s="23"/>
      <c r="F80" s="23"/>
      <c r="G80" s="23"/>
      <c r="H80" s="23"/>
      <c r="I80" s="23"/>
      <c r="J80" s="23"/>
      <c r="K80" s="24"/>
      <c r="L80" s="23"/>
      <c r="M80" s="24"/>
      <c r="N80" s="23"/>
      <c r="O80" s="23"/>
      <c r="P80" s="23"/>
      <c r="Q80" s="23"/>
      <c r="R80" s="23"/>
      <c r="S80" s="23"/>
      <c r="T80" s="23"/>
      <c r="U80" s="23"/>
      <c r="V80" s="23"/>
    </row>
    <row r="81" spans="3:22" s="17" customFormat="1" ht="12">
      <c r="C81" s="23"/>
      <c r="D81" s="23"/>
      <c r="E81" s="23"/>
      <c r="F81" s="23"/>
      <c r="G81" s="23"/>
      <c r="H81" s="23"/>
      <c r="I81" s="23"/>
      <c r="J81" s="23"/>
      <c r="K81" s="24"/>
      <c r="L81" s="23"/>
      <c r="M81" s="24"/>
      <c r="N81" s="23"/>
      <c r="O81" s="23"/>
      <c r="P81" s="23"/>
      <c r="Q81" s="23"/>
      <c r="R81" s="23"/>
      <c r="S81" s="23"/>
      <c r="T81" s="23"/>
      <c r="U81" s="23"/>
      <c r="V81" s="23"/>
    </row>
    <row r="82" spans="3:22" s="17" customFormat="1" ht="12">
      <c r="C82" s="23"/>
      <c r="D82" s="23"/>
      <c r="E82" s="23"/>
      <c r="F82" s="23"/>
      <c r="G82" s="23"/>
      <c r="H82" s="23"/>
      <c r="I82" s="23"/>
      <c r="J82" s="23"/>
      <c r="K82" s="24"/>
      <c r="L82" s="23"/>
      <c r="M82" s="24"/>
      <c r="N82" s="23"/>
      <c r="O82" s="23"/>
      <c r="P82" s="23"/>
      <c r="Q82" s="23"/>
      <c r="R82" s="23"/>
      <c r="S82" s="23"/>
      <c r="T82" s="23"/>
      <c r="U82" s="23"/>
      <c r="V82" s="23"/>
    </row>
    <row r="83" spans="3:22" s="17" customFormat="1" ht="12">
      <c r="C83" s="23"/>
      <c r="D83" s="23"/>
      <c r="E83" s="23"/>
      <c r="F83" s="23"/>
      <c r="G83" s="23"/>
      <c r="H83" s="23"/>
      <c r="I83" s="23"/>
      <c r="J83" s="23"/>
      <c r="K83" s="24"/>
      <c r="L83" s="23"/>
      <c r="M83" s="24"/>
      <c r="N83" s="23"/>
      <c r="O83" s="23"/>
      <c r="P83" s="23"/>
      <c r="Q83" s="23"/>
      <c r="R83" s="23"/>
      <c r="S83" s="23"/>
      <c r="T83" s="23"/>
      <c r="U83" s="23"/>
      <c r="V83" s="23"/>
    </row>
    <row r="84" spans="3:22" s="17" customFormat="1" ht="12">
      <c r="C84" s="23"/>
      <c r="D84" s="23"/>
      <c r="E84" s="23"/>
      <c r="F84" s="23"/>
      <c r="G84" s="23"/>
      <c r="H84" s="23"/>
      <c r="I84" s="23"/>
      <c r="J84" s="23"/>
      <c r="K84" s="24"/>
      <c r="L84" s="23"/>
      <c r="M84" s="24"/>
      <c r="N84" s="23"/>
      <c r="O84" s="23"/>
      <c r="P84" s="23"/>
      <c r="Q84" s="23"/>
      <c r="R84" s="23"/>
      <c r="S84" s="23"/>
      <c r="T84" s="23"/>
      <c r="U84" s="23"/>
      <c r="V84" s="23"/>
    </row>
    <row r="85" spans="3:22" s="17" customFormat="1" ht="12">
      <c r="C85" s="23"/>
      <c r="D85" s="23"/>
      <c r="E85" s="23"/>
      <c r="F85" s="23"/>
      <c r="G85" s="23"/>
      <c r="H85" s="23"/>
      <c r="I85" s="23"/>
      <c r="J85" s="23"/>
      <c r="K85" s="24"/>
      <c r="L85" s="23"/>
      <c r="M85" s="24"/>
      <c r="N85" s="23"/>
      <c r="O85" s="23"/>
      <c r="P85" s="23"/>
      <c r="Q85" s="23"/>
      <c r="R85" s="23"/>
      <c r="S85" s="23"/>
      <c r="T85" s="23"/>
      <c r="U85" s="23"/>
      <c r="V85" s="23"/>
    </row>
    <row r="86" spans="3:22" s="17" customFormat="1" ht="12">
      <c r="C86" s="23"/>
      <c r="D86" s="23"/>
      <c r="E86" s="23"/>
      <c r="F86" s="23"/>
      <c r="G86" s="23"/>
      <c r="H86" s="23"/>
      <c r="I86" s="23"/>
      <c r="J86" s="23"/>
      <c r="K86" s="24"/>
      <c r="L86" s="23"/>
      <c r="M86" s="24"/>
      <c r="N86" s="23"/>
      <c r="O86" s="23"/>
      <c r="P86" s="23"/>
      <c r="Q86" s="23"/>
      <c r="R86" s="23"/>
      <c r="S86" s="23"/>
      <c r="T86" s="23"/>
      <c r="U86" s="23"/>
      <c r="V86" s="23"/>
    </row>
    <row r="87" spans="3:22" s="17" customFormat="1" ht="12">
      <c r="C87" s="23"/>
      <c r="D87" s="23"/>
      <c r="E87" s="23"/>
      <c r="F87" s="23"/>
      <c r="G87" s="23"/>
      <c r="H87" s="23"/>
      <c r="I87" s="23"/>
      <c r="J87" s="23"/>
      <c r="K87" s="24"/>
      <c r="L87" s="23"/>
      <c r="M87" s="24"/>
      <c r="N87" s="23"/>
      <c r="O87" s="23"/>
      <c r="P87" s="23"/>
      <c r="Q87" s="23"/>
      <c r="R87" s="23"/>
      <c r="S87" s="23"/>
      <c r="T87" s="23"/>
      <c r="U87" s="23"/>
      <c r="V87" s="23"/>
    </row>
    <row r="88" spans="3:22" s="17" customFormat="1" ht="12">
      <c r="C88" s="23"/>
      <c r="D88" s="23"/>
      <c r="E88" s="23"/>
      <c r="F88" s="23"/>
      <c r="G88" s="23"/>
      <c r="H88" s="23"/>
      <c r="I88" s="23"/>
      <c r="J88" s="23"/>
      <c r="K88" s="24"/>
      <c r="L88" s="23"/>
      <c r="M88" s="24"/>
      <c r="N88" s="23"/>
      <c r="O88" s="23"/>
      <c r="P88" s="23"/>
      <c r="Q88" s="23"/>
      <c r="R88" s="23"/>
      <c r="S88" s="23"/>
      <c r="T88" s="23"/>
      <c r="U88" s="23"/>
      <c r="V88" s="23"/>
    </row>
    <row r="89" spans="3:22" s="17" customFormat="1" ht="12">
      <c r="C89" s="23"/>
      <c r="D89" s="23"/>
      <c r="E89" s="23"/>
      <c r="F89" s="23"/>
      <c r="G89" s="23"/>
      <c r="H89" s="23"/>
      <c r="I89" s="23"/>
      <c r="J89" s="23"/>
      <c r="K89" s="24"/>
      <c r="L89" s="23"/>
      <c r="M89" s="24"/>
      <c r="N89" s="23"/>
      <c r="O89" s="23"/>
      <c r="P89" s="23"/>
      <c r="Q89" s="23"/>
      <c r="R89" s="23"/>
      <c r="S89" s="23"/>
      <c r="T89" s="23"/>
      <c r="U89" s="23"/>
      <c r="V89" s="23"/>
    </row>
    <row r="90" spans="3:22" s="17" customFormat="1" ht="12">
      <c r="C90" s="23"/>
      <c r="D90" s="23"/>
      <c r="E90" s="23"/>
      <c r="F90" s="23"/>
      <c r="G90" s="23"/>
      <c r="H90" s="23"/>
      <c r="I90" s="23"/>
      <c r="J90" s="23"/>
      <c r="K90" s="24"/>
      <c r="L90" s="23"/>
      <c r="M90" s="24"/>
      <c r="N90" s="23"/>
      <c r="O90" s="23"/>
      <c r="P90" s="23"/>
      <c r="Q90" s="23"/>
      <c r="R90" s="23"/>
      <c r="S90" s="23"/>
      <c r="T90" s="23"/>
      <c r="U90" s="23"/>
      <c r="V90" s="23"/>
    </row>
    <row r="91" spans="3:22" s="17" customFormat="1" ht="12">
      <c r="C91" s="23"/>
      <c r="D91" s="23"/>
      <c r="E91" s="23"/>
      <c r="F91" s="23"/>
      <c r="G91" s="23"/>
      <c r="H91" s="23"/>
      <c r="I91" s="23"/>
      <c r="J91" s="23"/>
      <c r="K91" s="24"/>
      <c r="L91" s="23"/>
      <c r="M91" s="24"/>
      <c r="N91" s="23"/>
      <c r="O91" s="23"/>
      <c r="P91" s="23"/>
      <c r="Q91" s="23"/>
      <c r="R91" s="23"/>
      <c r="S91" s="23"/>
      <c r="T91" s="23"/>
      <c r="U91" s="23"/>
      <c r="V91" s="23"/>
    </row>
    <row r="92" spans="3:22" s="17" customFormat="1" ht="12">
      <c r="C92" s="23"/>
      <c r="D92" s="23"/>
      <c r="E92" s="23"/>
      <c r="F92" s="23"/>
      <c r="G92" s="23"/>
      <c r="H92" s="23"/>
      <c r="I92" s="23"/>
      <c r="J92" s="23"/>
      <c r="K92" s="24"/>
      <c r="L92" s="23"/>
      <c r="M92" s="24"/>
      <c r="N92" s="23"/>
      <c r="O92" s="23"/>
      <c r="P92" s="23"/>
      <c r="Q92" s="23"/>
      <c r="R92" s="23"/>
      <c r="S92" s="23"/>
      <c r="T92" s="23"/>
      <c r="U92" s="23"/>
      <c r="V92" s="23"/>
    </row>
    <row r="93" spans="3:22" s="17" customFormat="1" ht="12">
      <c r="C93" s="23"/>
      <c r="D93" s="23"/>
      <c r="E93" s="23"/>
      <c r="F93" s="23"/>
      <c r="G93" s="23"/>
      <c r="H93" s="23"/>
      <c r="I93" s="23"/>
      <c r="J93" s="23"/>
      <c r="K93" s="24"/>
      <c r="L93" s="23"/>
      <c r="M93" s="24"/>
      <c r="N93" s="23"/>
      <c r="O93" s="23"/>
      <c r="P93" s="23"/>
      <c r="Q93" s="23"/>
      <c r="R93" s="23"/>
      <c r="S93" s="23"/>
      <c r="T93" s="23"/>
      <c r="U93" s="23"/>
      <c r="V93" s="23"/>
    </row>
    <row r="94" spans="3:22" s="17" customFormat="1" ht="12">
      <c r="C94" s="23"/>
      <c r="D94" s="23"/>
      <c r="E94" s="23"/>
      <c r="F94" s="23"/>
      <c r="G94" s="23"/>
      <c r="H94" s="23"/>
      <c r="I94" s="23"/>
      <c r="J94" s="23"/>
      <c r="K94" s="24"/>
      <c r="L94" s="23"/>
      <c r="M94" s="24"/>
      <c r="N94" s="23"/>
      <c r="O94" s="23"/>
      <c r="P94" s="23"/>
      <c r="Q94" s="23"/>
      <c r="R94" s="23"/>
      <c r="S94" s="23"/>
      <c r="T94" s="23"/>
      <c r="U94" s="23"/>
      <c r="V94" s="23"/>
    </row>
    <row r="95" spans="3:22" s="17" customFormat="1" ht="12">
      <c r="C95" s="23"/>
      <c r="D95" s="23"/>
      <c r="E95" s="23"/>
      <c r="F95" s="23"/>
      <c r="G95" s="23"/>
      <c r="H95" s="23"/>
      <c r="I95" s="23"/>
      <c r="J95" s="23"/>
      <c r="K95" s="24"/>
      <c r="L95" s="23"/>
      <c r="M95" s="24"/>
      <c r="N95" s="23"/>
      <c r="O95" s="23"/>
      <c r="P95" s="23"/>
      <c r="Q95" s="23"/>
      <c r="R95" s="23"/>
      <c r="S95" s="23"/>
      <c r="T95" s="23"/>
      <c r="U95" s="23"/>
      <c r="V95" s="23"/>
    </row>
    <row r="96" spans="3:22" s="17" customFormat="1" ht="12">
      <c r="C96" s="23"/>
      <c r="D96" s="23"/>
      <c r="E96" s="23"/>
      <c r="F96" s="23"/>
      <c r="G96" s="23"/>
      <c r="H96" s="23"/>
      <c r="I96" s="23"/>
      <c r="J96" s="23"/>
      <c r="K96" s="24"/>
      <c r="L96" s="23"/>
      <c r="M96" s="24"/>
      <c r="N96" s="23"/>
      <c r="O96" s="23"/>
      <c r="P96" s="23"/>
      <c r="Q96" s="23"/>
      <c r="R96" s="23"/>
      <c r="S96" s="23"/>
      <c r="T96" s="23"/>
      <c r="U96" s="23"/>
      <c r="V96" s="23"/>
    </row>
    <row r="97" spans="3:22" s="17" customFormat="1" ht="12">
      <c r="C97" s="23"/>
      <c r="D97" s="23"/>
      <c r="E97" s="23"/>
      <c r="F97" s="23"/>
      <c r="G97" s="23"/>
      <c r="H97" s="23"/>
      <c r="I97" s="23"/>
      <c r="J97" s="23"/>
      <c r="K97" s="24"/>
      <c r="L97" s="23"/>
      <c r="M97" s="24"/>
      <c r="N97" s="23"/>
      <c r="O97" s="23"/>
      <c r="P97" s="23"/>
      <c r="Q97" s="23"/>
      <c r="R97" s="23"/>
      <c r="S97" s="23"/>
      <c r="T97" s="23"/>
      <c r="U97" s="23"/>
      <c r="V97" s="23"/>
    </row>
    <row r="98" spans="3:22" s="17" customFormat="1" ht="12">
      <c r="C98" s="23"/>
      <c r="D98" s="23"/>
      <c r="E98" s="23"/>
      <c r="F98" s="23"/>
      <c r="G98" s="23"/>
      <c r="H98" s="23"/>
      <c r="I98" s="23"/>
      <c r="J98" s="23"/>
      <c r="K98" s="24"/>
      <c r="L98" s="23"/>
      <c r="M98" s="24"/>
      <c r="N98" s="23"/>
      <c r="O98" s="23"/>
      <c r="P98" s="23"/>
      <c r="Q98" s="23"/>
      <c r="R98" s="23"/>
      <c r="S98" s="23"/>
      <c r="T98" s="23"/>
      <c r="U98" s="23"/>
      <c r="V98" s="23"/>
    </row>
    <row r="99" spans="3:22" s="17" customFormat="1" ht="12">
      <c r="C99" s="23"/>
      <c r="D99" s="23"/>
      <c r="E99" s="23"/>
      <c r="F99" s="23"/>
      <c r="G99" s="23"/>
      <c r="H99" s="23"/>
      <c r="I99" s="23"/>
      <c r="J99" s="23"/>
      <c r="K99" s="24"/>
      <c r="L99" s="23"/>
      <c r="M99" s="24"/>
      <c r="N99" s="23"/>
      <c r="O99" s="23"/>
      <c r="P99" s="23"/>
      <c r="Q99" s="23"/>
      <c r="R99" s="23"/>
      <c r="S99" s="23"/>
      <c r="T99" s="23"/>
      <c r="U99" s="23"/>
      <c r="V99" s="23"/>
    </row>
    <row r="100" spans="3:22" s="17" customFormat="1" ht="12">
      <c r="C100" s="23"/>
      <c r="D100" s="23"/>
      <c r="E100" s="23"/>
      <c r="F100" s="23"/>
      <c r="G100" s="23"/>
      <c r="H100" s="23"/>
      <c r="I100" s="23"/>
      <c r="J100" s="23"/>
      <c r="K100" s="24"/>
      <c r="L100" s="23"/>
      <c r="M100" s="24"/>
      <c r="N100" s="23"/>
      <c r="O100" s="23"/>
      <c r="P100" s="23"/>
      <c r="Q100" s="23"/>
      <c r="R100" s="23"/>
      <c r="S100" s="23"/>
      <c r="T100" s="23"/>
      <c r="U100" s="23"/>
      <c r="V100" s="23"/>
    </row>
    <row r="101" spans="3:22" s="17" customFormat="1" ht="12">
      <c r="C101" s="23"/>
      <c r="D101" s="23"/>
      <c r="E101" s="23"/>
      <c r="F101" s="23"/>
      <c r="G101" s="23"/>
      <c r="H101" s="23"/>
      <c r="I101" s="23"/>
      <c r="J101" s="23"/>
      <c r="K101" s="24"/>
      <c r="L101" s="23"/>
      <c r="M101" s="24"/>
      <c r="N101" s="23"/>
      <c r="O101" s="23"/>
      <c r="P101" s="23"/>
      <c r="Q101" s="23"/>
      <c r="R101" s="23"/>
      <c r="S101" s="23"/>
      <c r="T101" s="23"/>
      <c r="U101" s="23"/>
      <c r="V101" s="23"/>
    </row>
    <row r="102" spans="3:22" s="17" customFormat="1" ht="12">
      <c r="C102" s="23"/>
      <c r="D102" s="23"/>
      <c r="E102" s="23"/>
      <c r="F102" s="23"/>
      <c r="G102" s="23"/>
      <c r="H102" s="23"/>
      <c r="I102" s="23"/>
      <c r="J102" s="23"/>
      <c r="K102" s="24"/>
      <c r="L102" s="23"/>
      <c r="M102" s="24"/>
      <c r="N102" s="23"/>
      <c r="O102" s="23"/>
      <c r="P102" s="23"/>
      <c r="Q102" s="23"/>
      <c r="R102" s="23"/>
      <c r="S102" s="23"/>
      <c r="T102" s="23"/>
      <c r="U102" s="23"/>
      <c r="V102" s="23"/>
    </row>
    <row r="103" spans="3:22" s="17" customFormat="1" ht="12">
      <c r="C103" s="23"/>
      <c r="D103" s="23"/>
      <c r="E103" s="23"/>
      <c r="F103" s="23"/>
      <c r="G103" s="23"/>
      <c r="H103" s="23"/>
      <c r="I103" s="23"/>
      <c r="J103" s="23"/>
      <c r="K103" s="24"/>
      <c r="L103" s="23"/>
      <c r="M103" s="24"/>
      <c r="N103" s="23"/>
      <c r="O103" s="23"/>
      <c r="P103" s="23"/>
      <c r="Q103" s="23"/>
      <c r="R103" s="23"/>
      <c r="S103" s="23"/>
      <c r="T103" s="23"/>
      <c r="U103" s="23"/>
      <c r="V103" s="23"/>
    </row>
    <row r="104" spans="3:22" s="17" customFormat="1" ht="12">
      <c r="C104" s="23"/>
      <c r="D104" s="23"/>
      <c r="E104" s="23"/>
      <c r="F104" s="23"/>
      <c r="G104" s="23"/>
      <c r="H104" s="23"/>
      <c r="I104" s="23"/>
      <c r="J104" s="23"/>
      <c r="K104" s="24"/>
      <c r="L104" s="23"/>
      <c r="M104" s="24"/>
      <c r="N104" s="23"/>
      <c r="O104" s="23"/>
      <c r="P104" s="23"/>
      <c r="Q104" s="23"/>
      <c r="R104" s="23"/>
      <c r="S104" s="23"/>
      <c r="T104" s="23"/>
      <c r="U104" s="23"/>
      <c r="V104" s="23"/>
    </row>
    <row r="105" spans="3:22" s="17" customFormat="1" ht="12">
      <c r="C105" s="23"/>
      <c r="D105" s="23"/>
      <c r="E105" s="23"/>
      <c r="F105" s="23"/>
      <c r="G105" s="23"/>
      <c r="H105" s="23"/>
      <c r="I105" s="23"/>
      <c r="J105" s="23"/>
      <c r="K105" s="24"/>
      <c r="L105" s="23"/>
      <c r="M105" s="24"/>
      <c r="N105" s="23"/>
      <c r="O105" s="23"/>
      <c r="P105" s="23"/>
      <c r="Q105" s="23"/>
      <c r="R105" s="23"/>
      <c r="S105" s="23"/>
      <c r="T105" s="23"/>
      <c r="U105" s="23"/>
      <c r="V105" s="23"/>
    </row>
    <row r="106" spans="3:22" s="17" customFormat="1" ht="12">
      <c r="C106" s="23"/>
      <c r="D106" s="23"/>
      <c r="E106" s="23"/>
      <c r="F106" s="23"/>
      <c r="G106" s="23"/>
      <c r="H106" s="23"/>
      <c r="I106" s="23"/>
      <c r="J106" s="23"/>
      <c r="K106" s="24"/>
      <c r="L106" s="23"/>
      <c r="M106" s="24"/>
      <c r="N106" s="23"/>
      <c r="O106" s="23"/>
      <c r="P106" s="23"/>
      <c r="Q106" s="23"/>
      <c r="R106" s="23"/>
      <c r="S106" s="23"/>
      <c r="T106" s="23"/>
      <c r="U106" s="23"/>
      <c r="V106" s="23"/>
    </row>
    <row r="107" spans="3:22" s="17" customFormat="1" ht="12">
      <c r="C107" s="23"/>
      <c r="D107" s="23"/>
      <c r="E107" s="23"/>
      <c r="F107" s="23"/>
      <c r="G107" s="23"/>
      <c r="H107" s="23"/>
      <c r="I107" s="23"/>
      <c r="J107" s="23"/>
      <c r="K107" s="24"/>
      <c r="L107" s="23"/>
      <c r="M107" s="24"/>
      <c r="N107" s="23"/>
      <c r="O107" s="23"/>
      <c r="P107" s="23"/>
      <c r="Q107" s="23"/>
      <c r="R107" s="23"/>
      <c r="S107" s="23"/>
      <c r="T107" s="23"/>
      <c r="U107" s="23"/>
      <c r="V107" s="23"/>
    </row>
    <row r="108" spans="3:22" s="17" customFormat="1" ht="12">
      <c r="C108" s="23"/>
      <c r="D108" s="23"/>
      <c r="E108" s="23"/>
      <c r="F108" s="23"/>
      <c r="G108" s="23"/>
      <c r="H108" s="23"/>
      <c r="I108" s="23"/>
      <c r="J108" s="23"/>
      <c r="K108" s="24"/>
      <c r="L108" s="23"/>
      <c r="M108" s="24"/>
      <c r="N108" s="23"/>
      <c r="O108" s="23"/>
      <c r="P108" s="23"/>
      <c r="Q108" s="23"/>
      <c r="R108" s="23"/>
      <c r="S108" s="23"/>
      <c r="T108" s="23"/>
      <c r="U108" s="23"/>
      <c r="V108" s="23"/>
    </row>
    <row r="109" spans="3:22" s="17" customFormat="1" ht="12">
      <c r="C109" s="23"/>
      <c r="D109" s="23"/>
      <c r="E109" s="23"/>
      <c r="F109" s="23"/>
      <c r="G109" s="23"/>
      <c r="H109" s="23"/>
      <c r="I109" s="23"/>
      <c r="J109" s="23"/>
      <c r="K109" s="24"/>
      <c r="L109" s="23"/>
      <c r="M109" s="24"/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3:22" s="17" customFormat="1" ht="12">
      <c r="C110" s="23"/>
      <c r="D110" s="23"/>
      <c r="E110" s="23"/>
      <c r="F110" s="23"/>
      <c r="G110" s="23"/>
      <c r="H110" s="23"/>
      <c r="I110" s="23"/>
      <c r="J110" s="23"/>
      <c r="K110" s="24"/>
      <c r="L110" s="23"/>
      <c r="M110" s="24"/>
      <c r="N110" s="23"/>
      <c r="O110" s="23"/>
      <c r="P110" s="23"/>
      <c r="Q110" s="23"/>
      <c r="R110" s="23"/>
      <c r="S110" s="23"/>
      <c r="T110" s="23"/>
      <c r="U110" s="23"/>
      <c r="V110" s="23"/>
    </row>
    <row r="111" spans="3:22" s="17" customFormat="1" ht="12">
      <c r="C111" s="23"/>
      <c r="D111" s="23"/>
      <c r="E111" s="23"/>
      <c r="F111" s="23"/>
      <c r="G111" s="23"/>
      <c r="H111" s="23"/>
      <c r="I111" s="23"/>
      <c r="J111" s="23"/>
      <c r="K111" s="24"/>
      <c r="L111" s="23"/>
      <c r="M111" s="24"/>
      <c r="N111" s="23"/>
      <c r="O111" s="23"/>
      <c r="P111" s="23"/>
      <c r="Q111" s="23"/>
      <c r="R111" s="23"/>
      <c r="S111" s="23"/>
      <c r="T111" s="23"/>
      <c r="U111" s="23"/>
      <c r="V111" s="23"/>
    </row>
    <row r="112" spans="3:22" s="17" customFormat="1" ht="12">
      <c r="C112" s="23"/>
      <c r="D112" s="23"/>
      <c r="E112" s="23"/>
      <c r="F112" s="23"/>
      <c r="G112" s="23"/>
      <c r="H112" s="23"/>
      <c r="I112" s="23"/>
      <c r="J112" s="23"/>
      <c r="K112" s="24"/>
      <c r="L112" s="23"/>
      <c r="M112" s="24"/>
      <c r="N112" s="23"/>
      <c r="O112" s="23"/>
      <c r="P112" s="23"/>
      <c r="Q112" s="23"/>
      <c r="R112" s="23"/>
      <c r="S112" s="23"/>
      <c r="T112" s="23"/>
      <c r="U112" s="23"/>
      <c r="V112" s="23"/>
    </row>
    <row r="113" spans="3:22" s="17" customFormat="1" ht="12">
      <c r="C113" s="23"/>
      <c r="D113" s="23"/>
      <c r="E113" s="23"/>
      <c r="F113" s="23"/>
      <c r="G113" s="23"/>
      <c r="H113" s="23"/>
      <c r="I113" s="23"/>
      <c r="J113" s="23"/>
      <c r="K113" s="24"/>
      <c r="L113" s="23"/>
      <c r="M113" s="24"/>
      <c r="N113" s="23"/>
      <c r="O113" s="23"/>
      <c r="P113" s="23"/>
      <c r="Q113" s="23"/>
      <c r="R113" s="23"/>
      <c r="S113" s="23"/>
      <c r="T113" s="23"/>
      <c r="U113" s="23"/>
      <c r="V113" s="23"/>
    </row>
    <row r="114" spans="3:22" s="17" customFormat="1" ht="12">
      <c r="C114" s="23"/>
      <c r="D114" s="23"/>
      <c r="E114" s="23"/>
      <c r="F114" s="23"/>
      <c r="G114" s="23"/>
      <c r="H114" s="23"/>
      <c r="I114" s="23"/>
      <c r="J114" s="23"/>
      <c r="K114" s="24"/>
      <c r="L114" s="23"/>
      <c r="M114" s="24"/>
      <c r="N114" s="23"/>
      <c r="O114" s="23"/>
      <c r="P114" s="23"/>
      <c r="Q114" s="23"/>
      <c r="R114" s="23"/>
      <c r="S114" s="23"/>
      <c r="T114" s="23"/>
      <c r="U114" s="23"/>
      <c r="V114" s="23"/>
    </row>
    <row r="115" spans="3:22" s="17" customFormat="1" ht="12">
      <c r="C115" s="23"/>
      <c r="D115" s="23"/>
      <c r="E115" s="23"/>
      <c r="F115" s="23"/>
      <c r="G115" s="23"/>
      <c r="H115" s="23"/>
      <c r="I115" s="23"/>
      <c r="J115" s="23"/>
      <c r="K115" s="24"/>
      <c r="L115" s="23"/>
      <c r="M115" s="24"/>
      <c r="N115" s="23"/>
      <c r="O115" s="23"/>
      <c r="P115" s="23"/>
      <c r="Q115" s="23"/>
      <c r="R115" s="23"/>
      <c r="S115" s="23"/>
      <c r="T115" s="23"/>
      <c r="U115" s="23"/>
      <c r="V115" s="23"/>
    </row>
    <row r="116" spans="3:22" s="17" customFormat="1" ht="12">
      <c r="C116" s="23"/>
      <c r="D116" s="23"/>
      <c r="E116" s="23"/>
      <c r="F116" s="23"/>
      <c r="G116" s="23"/>
      <c r="H116" s="23"/>
      <c r="I116" s="23"/>
      <c r="J116" s="23"/>
      <c r="K116" s="24"/>
      <c r="L116" s="23"/>
      <c r="M116" s="24"/>
      <c r="N116" s="23"/>
      <c r="O116" s="23"/>
      <c r="P116" s="23"/>
      <c r="Q116" s="23"/>
      <c r="R116" s="23"/>
      <c r="S116" s="23"/>
      <c r="T116" s="23"/>
      <c r="U116" s="23"/>
      <c r="V116" s="23"/>
    </row>
    <row r="117" spans="3:22" s="17" customFormat="1" ht="12">
      <c r="C117" s="23"/>
      <c r="D117" s="23"/>
      <c r="E117" s="23"/>
      <c r="F117" s="23"/>
      <c r="G117" s="23"/>
      <c r="H117" s="23"/>
      <c r="I117" s="23"/>
      <c r="J117" s="23"/>
      <c r="K117" s="24"/>
      <c r="L117" s="23"/>
      <c r="M117" s="24"/>
      <c r="N117" s="23"/>
      <c r="O117" s="23"/>
      <c r="P117" s="23"/>
      <c r="Q117" s="23"/>
      <c r="R117" s="23"/>
      <c r="S117" s="23"/>
      <c r="T117" s="23"/>
      <c r="U117" s="23"/>
      <c r="V117" s="23"/>
    </row>
    <row r="118" spans="3:22" s="17" customFormat="1" ht="12">
      <c r="C118" s="23"/>
      <c r="D118" s="23"/>
      <c r="E118" s="23"/>
      <c r="F118" s="23"/>
      <c r="G118" s="23"/>
      <c r="H118" s="23"/>
      <c r="I118" s="23"/>
      <c r="J118" s="23"/>
      <c r="K118" s="24"/>
      <c r="L118" s="23"/>
      <c r="M118" s="24"/>
      <c r="N118" s="23"/>
      <c r="O118" s="23"/>
      <c r="P118" s="23"/>
      <c r="Q118" s="23"/>
      <c r="R118" s="23"/>
      <c r="S118" s="23"/>
      <c r="T118" s="23"/>
      <c r="U118" s="23"/>
      <c r="V118" s="23"/>
    </row>
    <row r="119" spans="3:22" s="17" customFormat="1" ht="12">
      <c r="C119" s="23"/>
      <c r="D119" s="23"/>
      <c r="E119" s="23"/>
      <c r="F119" s="23"/>
      <c r="G119" s="23"/>
      <c r="H119" s="23"/>
      <c r="I119" s="23"/>
      <c r="J119" s="23"/>
      <c r="K119" s="24"/>
      <c r="L119" s="23"/>
      <c r="M119" s="24"/>
      <c r="N119" s="23"/>
      <c r="O119" s="23"/>
      <c r="P119" s="23"/>
      <c r="Q119" s="23"/>
      <c r="R119" s="23"/>
      <c r="S119" s="23"/>
      <c r="T119" s="23"/>
      <c r="U119" s="23"/>
      <c r="V119" s="23"/>
    </row>
    <row r="120" spans="3:22" s="17" customFormat="1" ht="12">
      <c r="C120" s="23"/>
      <c r="D120" s="23"/>
      <c r="E120" s="23"/>
      <c r="F120" s="23"/>
      <c r="G120" s="23"/>
      <c r="H120" s="23"/>
      <c r="I120" s="23"/>
      <c r="J120" s="23"/>
      <c r="K120" s="24"/>
      <c r="L120" s="23"/>
      <c r="M120" s="24"/>
      <c r="N120" s="23"/>
      <c r="O120" s="23"/>
      <c r="P120" s="23"/>
      <c r="Q120" s="23"/>
      <c r="R120" s="23"/>
      <c r="S120" s="23"/>
      <c r="T120" s="23"/>
      <c r="U120" s="23"/>
      <c r="V120" s="23"/>
    </row>
    <row r="121" spans="3:22" s="17" customFormat="1" ht="12">
      <c r="C121" s="23"/>
      <c r="D121" s="23"/>
      <c r="E121" s="23"/>
      <c r="F121" s="23"/>
      <c r="G121" s="23"/>
      <c r="H121" s="23"/>
      <c r="I121" s="23"/>
      <c r="J121" s="23"/>
      <c r="K121" s="24"/>
      <c r="L121" s="23"/>
      <c r="M121" s="24"/>
      <c r="N121" s="23"/>
      <c r="O121" s="23"/>
      <c r="P121" s="23"/>
      <c r="Q121" s="23"/>
      <c r="R121" s="23"/>
      <c r="S121" s="23"/>
      <c r="T121" s="23"/>
      <c r="U121" s="23"/>
      <c r="V121" s="23"/>
    </row>
    <row r="122" spans="3:22" s="17" customFormat="1" ht="12">
      <c r="C122" s="23"/>
      <c r="D122" s="23"/>
      <c r="E122" s="23"/>
      <c r="F122" s="23"/>
      <c r="G122" s="23"/>
      <c r="H122" s="23"/>
      <c r="I122" s="23"/>
      <c r="J122" s="23"/>
      <c r="K122" s="24"/>
      <c r="L122" s="23"/>
      <c r="M122" s="24"/>
      <c r="N122" s="23"/>
      <c r="O122" s="23"/>
      <c r="P122" s="23"/>
      <c r="Q122" s="23"/>
      <c r="R122" s="23"/>
      <c r="S122" s="23"/>
      <c r="T122" s="23"/>
      <c r="U122" s="23"/>
      <c r="V122" s="23"/>
    </row>
    <row r="123" spans="3:22" s="17" customFormat="1" ht="12">
      <c r="C123" s="23"/>
      <c r="D123" s="23"/>
      <c r="E123" s="23"/>
      <c r="F123" s="23"/>
      <c r="G123" s="23"/>
      <c r="H123" s="23"/>
      <c r="I123" s="23"/>
      <c r="J123" s="23"/>
      <c r="K123" s="24"/>
      <c r="L123" s="23"/>
      <c r="M123" s="24"/>
      <c r="N123" s="23"/>
      <c r="O123" s="23"/>
      <c r="P123" s="23"/>
      <c r="Q123" s="23"/>
      <c r="R123" s="23"/>
      <c r="S123" s="23"/>
      <c r="T123" s="23"/>
      <c r="U123" s="23"/>
      <c r="V123" s="23"/>
    </row>
    <row r="124" spans="3:22" s="17" customFormat="1" ht="12">
      <c r="C124" s="23"/>
      <c r="D124" s="23"/>
      <c r="E124" s="23"/>
      <c r="F124" s="23"/>
      <c r="G124" s="23"/>
      <c r="H124" s="23"/>
      <c r="I124" s="23"/>
      <c r="J124" s="23"/>
      <c r="K124" s="24"/>
      <c r="L124" s="23"/>
      <c r="M124" s="24"/>
      <c r="N124" s="23"/>
      <c r="O124" s="23"/>
      <c r="P124" s="23"/>
      <c r="Q124" s="23"/>
      <c r="R124" s="23"/>
      <c r="S124" s="23"/>
      <c r="T124" s="23"/>
      <c r="U124" s="23"/>
      <c r="V124" s="23"/>
    </row>
    <row r="125" spans="3:22" s="17" customFormat="1" ht="12">
      <c r="C125" s="23"/>
      <c r="D125" s="23"/>
      <c r="E125" s="23"/>
      <c r="F125" s="23"/>
      <c r="G125" s="23"/>
      <c r="H125" s="23"/>
      <c r="I125" s="23"/>
      <c r="J125" s="23"/>
      <c r="K125" s="24"/>
      <c r="L125" s="23"/>
      <c r="M125" s="24"/>
      <c r="N125" s="23"/>
      <c r="O125" s="23"/>
      <c r="P125" s="23"/>
      <c r="Q125" s="23"/>
      <c r="R125" s="23"/>
      <c r="S125" s="23"/>
      <c r="T125" s="23"/>
      <c r="U125" s="23"/>
      <c r="V125" s="23"/>
    </row>
    <row r="126" spans="3:22" s="17" customFormat="1" ht="12">
      <c r="C126" s="23"/>
      <c r="D126" s="23"/>
      <c r="E126" s="23"/>
      <c r="F126" s="23"/>
      <c r="G126" s="23"/>
      <c r="H126" s="23"/>
      <c r="I126" s="23"/>
      <c r="J126" s="23"/>
      <c r="K126" s="24"/>
      <c r="L126" s="23"/>
      <c r="M126" s="24"/>
      <c r="N126" s="23"/>
      <c r="O126" s="23"/>
      <c r="P126" s="23"/>
      <c r="Q126" s="23"/>
      <c r="R126" s="23"/>
      <c r="S126" s="23"/>
      <c r="T126" s="23"/>
      <c r="U126" s="23"/>
      <c r="V126" s="23"/>
    </row>
    <row r="127" spans="3:22" s="17" customFormat="1" ht="12">
      <c r="C127" s="23"/>
      <c r="D127" s="23"/>
      <c r="E127" s="23"/>
      <c r="F127" s="23"/>
      <c r="G127" s="23"/>
      <c r="H127" s="23"/>
      <c r="I127" s="23"/>
      <c r="J127" s="23"/>
      <c r="K127" s="24"/>
      <c r="L127" s="23"/>
      <c r="M127" s="24"/>
      <c r="N127" s="23"/>
      <c r="O127" s="23"/>
      <c r="P127" s="23"/>
      <c r="Q127" s="23"/>
      <c r="R127" s="23"/>
      <c r="S127" s="23"/>
      <c r="T127" s="23"/>
      <c r="U127" s="23"/>
      <c r="V127" s="23"/>
    </row>
    <row r="128" spans="3:22" s="17" customFormat="1" ht="12">
      <c r="C128" s="23"/>
      <c r="D128" s="23"/>
      <c r="E128" s="23"/>
      <c r="F128" s="23"/>
      <c r="G128" s="23"/>
      <c r="H128" s="23"/>
      <c r="I128" s="23"/>
      <c r="J128" s="23"/>
      <c r="K128" s="24"/>
      <c r="L128" s="23"/>
      <c r="M128" s="24"/>
      <c r="N128" s="23"/>
      <c r="O128" s="23"/>
      <c r="P128" s="23"/>
      <c r="Q128" s="23"/>
      <c r="R128" s="23"/>
      <c r="S128" s="23"/>
      <c r="T128" s="23"/>
      <c r="U128" s="23"/>
      <c r="V128" s="23"/>
    </row>
    <row r="129" spans="3:22" s="17" customFormat="1" ht="12">
      <c r="C129" s="23"/>
      <c r="D129" s="23"/>
      <c r="E129" s="23"/>
      <c r="F129" s="23"/>
      <c r="G129" s="23"/>
      <c r="H129" s="23"/>
      <c r="I129" s="23"/>
      <c r="J129" s="23"/>
      <c r="K129" s="24"/>
      <c r="L129" s="23"/>
      <c r="M129" s="24"/>
      <c r="N129" s="23"/>
      <c r="O129" s="23"/>
      <c r="P129" s="23"/>
      <c r="Q129" s="23"/>
      <c r="R129" s="23"/>
      <c r="S129" s="23"/>
      <c r="T129" s="23"/>
      <c r="U129" s="23"/>
      <c r="V129" s="23"/>
    </row>
    <row r="130" spans="3:22" s="17" customFormat="1" ht="12">
      <c r="C130" s="23"/>
      <c r="D130" s="23"/>
      <c r="E130" s="23"/>
      <c r="F130" s="23"/>
      <c r="G130" s="23"/>
      <c r="H130" s="23"/>
      <c r="I130" s="23"/>
      <c r="J130" s="23"/>
      <c r="K130" s="24"/>
      <c r="L130" s="23"/>
      <c r="M130" s="24"/>
      <c r="N130" s="23"/>
      <c r="O130" s="23"/>
      <c r="P130" s="23"/>
      <c r="Q130" s="23"/>
      <c r="R130" s="23"/>
      <c r="S130" s="23"/>
      <c r="T130" s="23"/>
      <c r="U130" s="23"/>
      <c r="V130" s="23"/>
    </row>
    <row r="131" spans="3:22" s="17" customFormat="1" ht="12">
      <c r="C131" s="23"/>
      <c r="D131" s="23"/>
      <c r="E131" s="23"/>
      <c r="F131" s="23"/>
      <c r="G131" s="23"/>
      <c r="H131" s="23"/>
      <c r="I131" s="23"/>
      <c r="J131" s="23"/>
      <c r="K131" s="24"/>
      <c r="L131" s="23"/>
      <c r="M131" s="24"/>
      <c r="N131" s="23"/>
      <c r="O131" s="23"/>
      <c r="P131" s="23"/>
      <c r="Q131" s="23"/>
      <c r="R131" s="23"/>
      <c r="S131" s="23"/>
      <c r="T131" s="23"/>
      <c r="U131" s="23"/>
      <c r="V131" s="23"/>
    </row>
    <row r="132" spans="3:22" s="17" customFormat="1" ht="12">
      <c r="C132" s="23"/>
      <c r="D132" s="23"/>
      <c r="E132" s="23"/>
      <c r="F132" s="23"/>
      <c r="G132" s="23"/>
      <c r="H132" s="23"/>
      <c r="I132" s="23"/>
      <c r="J132" s="23"/>
      <c r="K132" s="24"/>
      <c r="L132" s="23"/>
      <c r="M132" s="24"/>
      <c r="N132" s="23"/>
      <c r="O132" s="23"/>
      <c r="P132" s="23"/>
      <c r="Q132" s="23"/>
      <c r="R132" s="23"/>
      <c r="S132" s="23"/>
      <c r="T132" s="23"/>
      <c r="U132" s="23"/>
      <c r="V132" s="23"/>
    </row>
    <row r="133" spans="3:22" s="17" customFormat="1" ht="12">
      <c r="C133" s="23"/>
      <c r="D133" s="23"/>
      <c r="E133" s="23"/>
      <c r="F133" s="23"/>
      <c r="G133" s="23"/>
      <c r="H133" s="23"/>
      <c r="I133" s="23"/>
      <c r="J133" s="23"/>
      <c r="K133" s="24"/>
      <c r="L133" s="23"/>
      <c r="M133" s="24"/>
      <c r="N133" s="23"/>
      <c r="O133" s="23"/>
      <c r="P133" s="23"/>
      <c r="Q133" s="23"/>
      <c r="R133" s="23"/>
      <c r="S133" s="23"/>
      <c r="T133" s="23"/>
      <c r="U133" s="23"/>
      <c r="V133" s="23"/>
    </row>
    <row r="134" spans="3:22" s="17" customFormat="1" ht="12">
      <c r="C134" s="23"/>
      <c r="D134" s="23"/>
      <c r="E134" s="23"/>
      <c r="F134" s="23"/>
      <c r="G134" s="23"/>
      <c r="H134" s="23"/>
      <c r="I134" s="23"/>
      <c r="J134" s="23"/>
      <c r="K134" s="24"/>
      <c r="L134" s="23"/>
      <c r="M134" s="24"/>
      <c r="N134" s="23"/>
      <c r="O134" s="23"/>
      <c r="P134" s="23"/>
      <c r="Q134" s="23"/>
      <c r="R134" s="23"/>
      <c r="S134" s="23"/>
      <c r="T134" s="23"/>
      <c r="U134" s="23"/>
      <c r="V134" s="23"/>
    </row>
    <row r="135" spans="3:22" s="17" customFormat="1" ht="12">
      <c r="C135" s="23"/>
      <c r="D135" s="23"/>
      <c r="E135" s="23"/>
      <c r="F135" s="23"/>
      <c r="G135" s="23"/>
      <c r="H135" s="23"/>
      <c r="I135" s="23"/>
      <c r="J135" s="23"/>
      <c r="K135" s="24"/>
      <c r="L135" s="23"/>
      <c r="M135" s="24"/>
      <c r="N135" s="23"/>
      <c r="O135" s="23"/>
      <c r="P135" s="23"/>
      <c r="Q135" s="23"/>
      <c r="R135" s="23"/>
      <c r="S135" s="23"/>
      <c r="T135" s="23"/>
      <c r="U135" s="23"/>
      <c r="V135" s="23"/>
    </row>
    <row r="136" spans="3:22" s="17" customFormat="1" ht="12">
      <c r="C136" s="23"/>
      <c r="D136" s="23"/>
      <c r="E136" s="23"/>
      <c r="F136" s="23"/>
      <c r="G136" s="23"/>
      <c r="H136" s="23"/>
      <c r="I136" s="23"/>
      <c r="J136" s="23"/>
      <c r="K136" s="24"/>
      <c r="L136" s="23"/>
      <c r="M136" s="24"/>
      <c r="N136" s="23"/>
      <c r="O136" s="23"/>
      <c r="P136" s="23"/>
      <c r="Q136" s="23"/>
      <c r="R136" s="23"/>
      <c r="S136" s="23"/>
      <c r="T136" s="23"/>
      <c r="U136" s="23"/>
      <c r="V136" s="23"/>
    </row>
    <row r="137" spans="3:22" s="17" customFormat="1" ht="12">
      <c r="C137" s="23"/>
      <c r="D137" s="23"/>
      <c r="E137" s="23"/>
      <c r="F137" s="23"/>
      <c r="G137" s="23"/>
      <c r="H137" s="23"/>
      <c r="I137" s="23"/>
      <c r="J137" s="23"/>
      <c r="K137" s="24"/>
      <c r="L137" s="23"/>
      <c r="M137" s="24"/>
      <c r="N137" s="23"/>
      <c r="O137" s="23"/>
      <c r="P137" s="23"/>
      <c r="Q137" s="23"/>
      <c r="R137" s="23"/>
      <c r="S137" s="23"/>
      <c r="T137" s="23"/>
      <c r="U137" s="23"/>
      <c r="V137" s="23"/>
    </row>
    <row r="138" spans="3:22" s="17" customFormat="1" ht="12">
      <c r="C138" s="23"/>
      <c r="D138" s="23"/>
      <c r="E138" s="23"/>
      <c r="F138" s="23"/>
      <c r="G138" s="23"/>
      <c r="H138" s="23"/>
      <c r="I138" s="23"/>
      <c r="J138" s="23"/>
      <c r="K138" s="24"/>
      <c r="L138" s="23"/>
      <c r="M138" s="24"/>
      <c r="N138" s="23"/>
      <c r="O138" s="23"/>
      <c r="P138" s="23"/>
      <c r="Q138" s="23"/>
      <c r="R138" s="23"/>
      <c r="S138" s="23"/>
      <c r="T138" s="23"/>
      <c r="U138" s="23"/>
      <c r="V138" s="23"/>
    </row>
    <row r="139" spans="3:22" s="17" customFormat="1" ht="12">
      <c r="C139" s="23"/>
      <c r="D139" s="23"/>
      <c r="E139" s="23"/>
      <c r="F139" s="23"/>
      <c r="G139" s="23"/>
      <c r="H139" s="23"/>
      <c r="I139" s="23"/>
      <c r="J139" s="23"/>
      <c r="K139" s="24"/>
      <c r="L139" s="23"/>
      <c r="M139" s="24"/>
      <c r="N139" s="23"/>
      <c r="O139" s="23"/>
      <c r="P139" s="23"/>
      <c r="Q139" s="23"/>
      <c r="R139" s="23"/>
      <c r="S139" s="23"/>
      <c r="T139" s="23"/>
      <c r="U139" s="23"/>
      <c r="V139" s="23"/>
    </row>
    <row r="140" spans="3:22" s="17" customFormat="1" ht="12">
      <c r="C140" s="23"/>
      <c r="D140" s="23"/>
      <c r="E140" s="23"/>
      <c r="F140" s="23"/>
      <c r="G140" s="23"/>
      <c r="H140" s="23"/>
      <c r="I140" s="23"/>
      <c r="J140" s="23"/>
      <c r="K140" s="24"/>
      <c r="L140" s="23"/>
      <c r="M140" s="24"/>
      <c r="N140" s="23"/>
      <c r="O140" s="23"/>
      <c r="P140" s="23"/>
      <c r="Q140" s="23"/>
      <c r="R140" s="23"/>
      <c r="S140" s="23"/>
      <c r="T140" s="23"/>
      <c r="U140" s="23"/>
      <c r="V140" s="23"/>
    </row>
    <row r="141" spans="3:22" s="17" customFormat="1" ht="12">
      <c r="C141" s="23"/>
      <c r="D141" s="23"/>
      <c r="E141" s="23"/>
      <c r="F141" s="23"/>
      <c r="G141" s="23"/>
      <c r="H141" s="23"/>
      <c r="I141" s="23"/>
      <c r="J141" s="23"/>
      <c r="K141" s="24"/>
      <c r="L141" s="23"/>
      <c r="M141" s="24"/>
      <c r="N141" s="23"/>
      <c r="O141" s="23"/>
      <c r="P141" s="23"/>
      <c r="Q141" s="23"/>
      <c r="R141" s="23"/>
      <c r="S141" s="23"/>
      <c r="T141" s="23"/>
      <c r="U141" s="23"/>
      <c r="V141" s="23"/>
    </row>
    <row r="142" spans="3:22" s="17" customFormat="1" ht="12">
      <c r="C142" s="23"/>
      <c r="D142" s="23"/>
      <c r="E142" s="23"/>
      <c r="F142" s="23"/>
      <c r="G142" s="23"/>
      <c r="H142" s="23"/>
      <c r="I142" s="23"/>
      <c r="J142" s="23"/>
      <c r="K142" s="24"/>
      <c r="L142" s="23"/>
      <c r="M142" s="24"/>
      <c r="N142" s="23"/>
      <c r="O142" s="23"/>
      <c r="P142" s="23"/>
      <c r="Q142" s="23"/>
      <c r="R142" s="23"/>
      <c r="S142" s="23"/>
      <c r="T142" s="23"/>
      <c r="U142" s="23"/>
      <c r="V142" s="23"/>
    </row>
    <row r="143" spans="3:22" s="17" customFormat="1" ht="12">
      <c r="C143" s="23"/>
      <c r="D143" s="23"/>
      <c r="E143" s="23"/>
      <c r="F143" s="23"/>
      <c r="G143" s="23"/>
      <c r="H143" s="23"/>
      <c r="I143" s="23"/>
      <c r="J143" s="23"/>
      <c r="K143" s="24"/>
      <c r="L143" s="23"/>
      <c r="M143" s="24"/>
      <c r="N143" s="23"/>
      <c r="O143" s="23"/>
      <c r="P143" s="23"/>
      <c r="Q143" s="23"/>
      <c r="R143" s="23"/>
      <c r="S143" s="23"/>
      <c r="T143" s="23"/>
      <c r="U143" s="23"/>
      <c r="V143" s="23"/>
    </row>
    <row r="144" spans="3:22" s="17" customFormat="1" ht="12">
      <c r="C144" s="23"/>
      <c r="D144" s="23"/>
      <c r="E144" s="23"/>
      <c r="F144" s="23"/>
      <c r="G144" s="23"/>
      <c r="H144" s="23"/>
      <c r="I144" s="23"/>
      <c r="J144" s="23"/>
      <c r="K144" s="24"/>
      <c r="L144" s="23"/>
      <c r="M144" s="24"/>
      <c r="N144" s="23"/>
      <c r="O144" s="23"/>
      <c r="P144" s="23"/>
      <c r="Q144" s="23"/>
      <c r="R144" s="23"/>
      <c r="S144" s="23"/>
      <c r="T144" s="23"/>
      <c r="U144" s="23"/>
      <c r="V144" s="23"/>
    </row>
    <row r="145" spans="3:22" s="17" customFormat="1" ht="12">
      <c r="C145" s="23"/>
      <c r="D145" s="23"/>
      <c r="E145" s="23"/>
      <c r="F145" s="23"/>
      <c r="G145" s="23"/>
      <c r="H145" s="23"/>
      <c r="I145" s="23"/>
      <c r="J145" s="23"/>
      <c r="K145" s="24"/>
      <c r="L145" s="23"/>
      <c r="M145" s="24"/>
      <c r="N145" s="23"/>
      <c r="O145" s="23"/>
      <c r="P145" s="23"/>
      <c r="Q145" s="23"/>
      <c r="R145" s="23"/>
      <c r="S145" s="23"/>
      <c r="T145" s="23"/>
      <c r="U145" s="23"/>
      <c r="V145" s="23"/>
    </row>
    <row r="146" spans="3:22" s="17" customFormat="1" ht="12">
      <c r="C146" s="23"/>
      <c r="D146" s="23"/>
      <c r="E146" s="23"/>
      <c r="F146" s="23"/>
      <c r="G146" s="23"/>
      <c r="H146" s="23"/>
      <c r="I146" s="23"/>
      <c r="J146" s="23"/>
      <c r="K146" s="24"/>
      <c r="L146" s="23"/>
      <c r="M146" s="24"/>
      <c r="N146" s="23"/>
      <c r="O146" s="23"/>
      <c r="P146" s="23"/>
      <c r="Q146" s="23"/>
      <c r="R146" s="23"/>
      <c r="S146" s="23"/>
      <c r="T146" s="23"/>
      <c r="U146" s="23"/>
      <c r="V146" s="23"/>
    </row>
    <row r="147" spans="3:22" s="17" customFormat="1" ht="12">
      <c r="C147" s="23"/>
      <c r="D147" s="23"/>
      <c r="E147" s="23"/>
      <c r="F147" s="23"/>
      <c r="G147" s="23"/>
      <c r="H147" s="23"/>
      <c r="I147" s="23"/>
      <c r="J147" s="23"/>
      <c r="K147" s="24"/>
      <c r="L147" s="23"/>
      <c r="M147" s="24"/>
      <c r="N147" s="23"/>
      <c r="O147" s="23"/>
      <c r="P147" s="23"/>
      <c r="Q147" s="23"/>
      <c r="R147" s="23"/>
      <c r="S147" s="23"/>
      <c r="T147" s="23"/>
      <c r="U147" s="23"/>
      <c r="V147" s="23"/>
    </row>
    <row r="148" spans="3:22" s="17" customFormat="1" ht="12">
      <c r="C148" s="23"/>
      <c r="D148" s="23"/>
      <c r="E148" s="23"/>
      <c r="F148" s="23"/>
      <c r="G148" s="23"/>
      <c r="H148" s="23"/>
      <c r="I148" s="23"/>
      <c r="J148" s="23"/>
      <c r="K148" s="24"/>
      <c r="L148" s="23"/>
      <c r="M148" s="24"/>
      <c r="N148" s="23"/>
      <c r="O148" s="23"/>
      <c r="P148" s="23"/>
      <c r="Q148" s="23"/>
      <c r="R148" s="23"/>
      <c r="S148" s="23"/>
      <c r="T148" s="23"/>
      <c r="U148" s="23"/>
      <c r="V148" s="23"/>
    </row>
    <row r="149" spans="3:22" s="17" customFormat="1" ht="12">
      <c r="C149" s="23"/>
      <c r="D149" s="23"/>
      <c r="E149" s="23"/>
      <c r="F149" s="23"/>
      <c r="G149" s="23"/>
      <c r="H149" s="23"/>
      <c r="I149" s="23"/>
      <c r="J149" s="23"/>
      <c r="K149" s="24"/>
      <c r="L149" s="23"/>
      <c r="M149" s="24"/>
      <c r="N149" s="23"/>
      <c r="O149" s="23"/>
      <c r="P149" s="23"/>
      <c r="Q149" s="23"/>
      <c r="R149" s="23"/>
      <c r="S149" s="23"/>
      <c r="T149" s="23"/>
      <c r="U149" s="23"/>
      <c r="V149" s="23"/>
    </row>
    <row r="150" spans="3:22" s="17" customFormat="1" ht="12">
      <c r="C150" s="23"/>
      <c r="D150" s="23"/>
      <c r="E150" s="23"/>
      <c r="F150" s="23"/>
      <c r="G150" s="23"/>
      <c r="H150" s="23"/>
      <c r="I150" s="23"/>
      <c r="J150" s="23"/>
      <c r="K150" s="24"/>
      <c r="L150" s="23"/>
      <c r="M150" s="24"/>
      <c r="N150" s="23"/>
      <c r="O150" s="23"/>
      <c r="P150" s="23"/>
      <c r="Q150" s="23"/>
      <c r="R150" s="23"/>
      <c r="S150" s="23"/>
      <c r="T150" s="23"/>
      <c r="U150" s="23"/>
      <c r="V150" s="23"/>
    </row>
    <row r="151" spans="3:22" s="17" customFormat="1" ht="12">
      <c r="C151" s="23"/>
      <c r="D151" s="23"/>
      <c r="E151" s="23"/>
      <c r="F151" s="23"/>
      <c r="G151" s="23"/>
      <c r="H151" s="23"/>
      <c r="I151" s="23"/>
      <c r="J151" s="23"/>
      <c r="K151" s="24"/>
      <c r="L151" s="23"/>
      <c r="M151" s="24"/>
      <c r="N151" s="23"/>
      <c r="O151" s="23"/>
      <c r="P151" s="23"/>
      <c r="Q151" s="23"/>
      <c r="R151" s="23"/>
      <c r="S151" s="23"/>
      <c r="T151" s="23"/>
      <c r="U151" s="23"/>
      <c r="V151" s="23"/>
    </row>
    <row r="152" spans="3:22" s="17" customFormat="1" ht="12">
      <c r="C152" s="23"/>
      <c r="D152" s="23"/>
      <c r="E152" s="23"/>
      <c r="F152" s="23"/>
      <c r="G152" s="23"/>
      <c r="H152" s="23"/>
      <c r="I152" s="23"/>
      <c r="J152" s="23"/>
      <c r="K152" s="24"/>
      <c r="L152" s="23"/>
      <c r="M152" s="24"/>
      <c r="N152" s="23"/>
      <c r="O152" s="23"/>
      <c r="P152" s="23"/>
      <c r="Q152" s="23"/>
      <c r="R152" s="23"/>
      <c r="S152" s="23"/>
      <c r="T152" s="23"/>
      <c r="U152" s="23"/>
      <c r="V152" s="23"/>
    </row>
    <row r="153" spans="3:22" s="17" customFormat="1" ht="12">
      <c r="C153" s="23"/>
      <c r="D153" s="23"/>
      <c r="E153" s="23"/>
      <c r="F153" s="23"/>
      <c r="G153" s="23"/>
      <c r="H153" s="23"/>
      <c r="I153" s="23"/>
      <c r="J153" s="23"/>
      <c r="K153" s="24"/>
      <c r="L153" s="23"/>
      <c r="M153" s="24"/>
      <c r="N153" s="23"/>
      <c r="O153" s="23"/>
      <c r="P153" s="23"/>
      <c r="Q153" s="23"/>
      <c r="R153" s="23"/>
      <c r="S153" s="23"/>
      <c r="T153" s="23"/>
      <c r="U153" s="23"/>
      <c r="V153" s="23"/>
    </row>
    <row r="154" spans="3:22" s="17" customFormat="1" ht="12">
      <c r="C154" s="23"/>
      <c r="D154" s="23"/>
      <c r="E154" s="23"/>
      <c r="F154" s="23"/>
      <c r="G154" s="23"/>
      <c r="H154" s="23"/>
      <c r="I154" s="23"/>
      <c r="J154" s="23"/>
      <c r="K154" s="24"/>
      <c r="L154" s="23"/>
      <c r="M154" s="24"/>
      <c r="N154" s="23"/>
      <c r="O154" s="23"/>
      <c r="P154" s="23"/>
      <c r="Q154" s="23"/>
      <c r="R154" s="23"/>
      <c r="S154" s="23"/>
      <c r="T154" s="23"/>
      <c r="U154" s="23"/>
      <c r="V154" s="23"/>
    </row>
    <row r="155" spans="3:22" s="17" customFormat="1" ht="12">
      <c r="C155" s="23"/>
      <c r="D155" s="23"/>
      <c r="E155" s="23"/>
      <c r="F155" s="23"/>
      <c r="G155" s="23"/>
      <c r="H155" s="23"/>
      <c r="I155" s="23"/>
      <c r="J155" s="23"/>
      <c r="K155" s="24"/>
      <c r="L155" s="23"/>
      <c r="M155" s="24"/>
      <c r="N155" s="23"/>
      <c r="O155" s="23"/>
      <c r="P155" s="23"/>
      <c r="Q155" s="23"/>
      <c r="R155" s="23"/>
      <c r="S155" s="23"/>
      <c r="T155" s="23"/>
      <c r="U155" s="23"/>
      <c r="V155" s="23"/>
    </row>
    <row r="156" spans="3:22" s="17" customFormat="1" ht="12">
      <c r="C156" s="23"/>
      <c r="D156" s="23"/>
      <c r="E156" s="23"/>
      <c r="F156" s="23"/>
      <c r="G156" s="23"/>
      <c r="H156" s="23"/>
      <c r="I156" s="23"/>
      <c r="J156" s="23"/>
      <c r="K156" s="24"/>
      <c r="L156" s="23"/>
      <c r="M156" s="24"/>
      <c r="N156" s="23"/>
      <c r="O156" s="23"/>
      <c r="P156" s="23"/>
      <c r="Q156" s="23"/>
      <c r="R156" s="23"/>
      <c r="S156" s="23"/>
      <c r="T156" s="23"/>
      <c r="U156" s="23"/>
      <c r="V156" s="23"/>
    </row>
    <row r="157" spans="3:22" s="17" customFormat="1" ht="12">
      <c r="C157" s="23"/>
      <c r="D157" s="23"/>
      <c r="E157" s="23"/>
      <c r="F157" s="23"/>
      <c r="G157" s="23"/>
      <c r="H157" s="23"/>
      <c r="I157" s="23"/>
      <c r="J157" s="23"/>
      <c r="K157" s="24"/>
      <c r="L157" s="23"/>
      <c r="M157" s="24"/>
      <c r="N157" s="23"/>
      <c r="O157" s="23"/>
      <c r="P157" s="23"/>
      <c r="Q157" s="23"/>
      <c r="R157" s="23"/>
      <c r="S157" s="23"/>
      <c r="T157" s="23"/>
      <c r="U157" s="23"/>
      <c r="V157" s="23"/>
    </row>
    <row r="158" spans="3:22" s="17" customFormat="1" ht="12">
      <c r="C158" s="23"/>
      <c r="D158" s="23"/>
      <c r="E158" s="23"/>
      <c r="F158" s="23"/>
      <c r="G158" s="23"/>
      <c r="H158" s="23"/>
      <c r="I158" s="23"/>
      <c r="J158" s="23"/>
      <c r="K158" s="24"/>
      <c r="L158" s="23"/>
      <c r="M158" s="24"/>
      <c r="N158" s="23"/>
      <c r="O158" s="23"/>
      <c r="P158" s="23"/>
      <c r="Q158" s="23"/>
      <c r="R158" s="23"/>
      <c r="S158" s="23"/>
      <c r="T158" s="23"/>
      <c r="U158" s="23"/>
      <c r="V158" s="23"/>
    </row>
    <row r="159" spans="3:22" s="17" customFormat="1" ht="12">
      <c r="C159" s="23"/>
      <c r="D159" s="23"/>
      <c r="E159" s="23"/>
      <c r="F159" s="23"/>
      <c r="G159" s="23"/>
      <c r="H159" s="23"/>
      <c r="I159" s="23"/>
      <c r="J159" s="23"/>
      <c r="K159" s="24"/>
      <c r="L159" s="23"/>
      <c r="M159" s="24"/>
      <c r="N159" s="23"/>
      <c r="O159" s="23"/>
      <c r="P159" s="23"/>
      <c r="Q159" s="23"/>
      <c r="R159" s="23"/>
      <c r="S159" s="23"/>
      <c r="T159" s="23"/>
      <c r="U159" s="23"/>
      <c r="V159" s="23"/>
    </row>
    <row r="160" spans="3:22" s="17" customFormat="1" ht="12">
      <c r="C160" s="23"/>
      <c r="D160" s="23"/>
      <c r="E160" s="23"/>
      <c r="F160" s="23"/>
      <c r="G160" s="23"/>
      <c r="H160" s="23"/>
      <c r="I160" s="23"/>
      <c r="J160" s="23"/>
      <c r="K160" s="24"/>
      <c r="L160" s="23"/>
      <c r="M160" s="24"/>
      <c r="N160" s="23"/>
      <c r="O160" s="23"/>
      <c r="P160" s="23"/>
      <c r="Q160" s="23"/>
      <c r="R160" s="23"/>
      <c r="S160" s="23"/>
      <c r="T160" s="23"/>
      <c r="U160" s="23"/>
      <c r="V160" s="23"/>
    </row>
    <row r="161" spans="3:22" s="17" customFormat="1" ht="12">
      <c r="C161" s="23"/>
      <c r="D161" s="23"/>
      <c r="E161" s="23"/>
      <c r="F161" s="23"/>
      <c r="G161" s="23"/>
      <c r="H161" s="23"/>
      <c r="I161" s="23"/>
      <c r="J161" s="23"/>
      <c r="K161" s="24"/>
      <c r="L161" s="23"/>
      <c r="M161" s="24"/>
      <c r="N161" s="23"/>
      <c r="O161" s="23"/>
      <c r="P161" s="23"/>
      <c r="Q161" s="23"/>
      <c r="R161" s="23"/>
      <c r="S161" s="23"/>
      <c r="T161" s="23"/>
      <c r="U161" s="23"/>
      <c r="V161" s="23"/>
    </row>
    <row r="162" spans="3:22" s="17" customFormat="1" ht="12">
      <c r="C162" s="23"/>
      <c r="D162" s="23"/>
      <c r="E162" s="23"/>
      <c r="F162" s="23"/>
      <c r="G162" s="23"/>
      <c r="H162" s="23"/>
      <c r="I162" s="23"/>
      <c r="J162" s="23"/>
      <c r="K162" s="24"/>
      <c r="L162" s="23"/>
      <c r="M162" s="24"/>
      <c r="N162" s="23"/>
      <c r="O162" s="23"/>
      <c r="P162" s="23"/>
      <c r="Q162" s="23"/>
      <c r="R162" s="23"/>
      <c r="S162" s="23"/>
      <c r="T162" s="23"/>
      <c r="U162" s="23"/>
      <c r="V162" s="23"/>
    </row>
    <row r="163" spans="3:22" s="17" customFormat="1" ht="12">
      <c r="C163" s="23"/>
      <c r="D163" s="23"/>
      <c r="E163" s="23"/>
      <c r="F163" s="23"/>
      <c r="G163" s="23"/>
      <c r="H163" s="23"/>
      <c r="I163" s="23"/>
      <c r="J163" s="23"/>
      <c r="K163" s="24"/>
      <c r="L163" s="23"/>
      <c r="M163" s="24"/>
      <c r="N163" s="23"/>
      <c r="O163" s="23"/>
      <c r="P163" s="23"/>
      <c r="Q163" s="23"/>
      <c r="R163" s="23"/>
      <c r="S163" s="23"/>
      <c r="T163" s="23"/>
      <c r="U163" s="23"/>
      <c r="V163" s="23"/>
    </row>
    <row r="164" spans="3:22" s="17" customFormat="1" ht="12">
      <c r="C164" s="23"/>
      <c r="D164" s="23"/>
      <c r="E164" s="23"/>
      <c r="F164" s="23"/>
      <c r="G164" s="23"/>
      <c r="H164" s="23"/>
      <c r="I164" s="23"/>
      <c r="J164" s="23"/>
      <c r="K164" s="24"/>
      <c r="L164" s="23"/>
      <c r="M164" s="24"/>
      <c r="N164" s="23"/>
      <c r="O164" s="23"/>
      <c r="P164" s="23"/>
      <c r="Q164" s="23"/>
      <c r="R164" s="23"/>
      <c r="S164" s="23"/>
      <c r="T164" s="23"/>
      <c r="U164" s="23"/>
      <c r="V164" s="23"/>
    </row>
    <row r="165" spans="3:22" s="17" customFormat="1" ht="12">
      <c r="C165" s="23"/>
      <c r="D165" s="23"/>
      <c r="E165" s="23"/>
      <c r="F165" s="23"/>
      <c r="G165" s="23"/>
      <c r="H165" s="23"/>
      <c r="I165" s="23"/>
      <c r="J165" s="23"/>
      <c r="K165" s="24"/>
      <c r="L165" s="23"/>
      <c r="M165" s="24"/>
      <c r="N165" s="23"/>
      <c r="O165" s="23"/>
      <c r="P165" s="23"/>
      <c r="Q165" s="23"/>
      <c r="R165" s="23"/>
      <c r="S165" s="23"/>
      <c r="T165" s="23"/>
      <c r="U165" s="23"/>
      <c r="V165" s="23"/>
    </row>
    <row r="166" spans="3:22" s="17" customFormat="1" ht="12">
      <c r="C166" s="23"/>
      <c r="D166" s="23"/>
      <c r="E166" s="23"/>
      <c r="F166" s="23"/>
      <c r="G166" s="23"/>
      <c r="H166" s="23"/>
      <c r="I166" s="23"/>
      <c r="J166" s="23"/>
      <c r="K166" s="24"/>
      <c r="L166" s="23"/>
      <c r="M166" s="24"/>
      <c r="N166" s="23"/>
      <c r="O166" s="23"/>
      <c r="P166" s="23"/>
      <c r="Q166" s="23"/>
      <c r="R166" s="23"/>
      <c r="S166" s="23"/>
      <c r="T166" s="23"/>
      <c r="U166" s="23"/>
      <c r="V166" s="23"/>
    </row>
    <row r="167" spans="3:22" s="17" customFormat="1" ht="12">
      <c r="C167" s="23"/>
      <c r="D167" s="23"/>
      <c r="E167" s="23"/>
      <c r="F167" s="23"/>
      <c r="G167" s="23"/>
      <c r="H167" s="23"/>
      <c r="I167" s="23"/>
      <c r="J167" s="23"/>
      <c r="K167" s="24"/>
      <c r="L167" s="23"/>
      <c r="M167" s="24"/>
      <c r="N167" s="23"/>
      <c r="O167" s="23"/>
      <c r="P167" s="23"/>
      <c r="Q167" s="23"/>
      <c r="R167" s="23"/>
      <c r="S167" s="23"/>
      <c r="T167" s="23"/>
      <c r="U167" s="23"/>
      <c r="V167" s="23"/>
    </row>
    <row r="168" spans="3:22" s="17" customFormat="1" ht="12">
      <c r="C168" s="23"/>
      <c r="D168" s="23"/>
      <c r="E168" s="23"/>
      <c r="F168" s="23"/>
      <c r="G168" s="23"/>
      <c r="H168" s="23"/>
      <c r="I168" s="23"/>
      <c r="J168" s="23"/>
      <c r="K168" s="24"/>
      <c r="L168" s="23"/>
      <c r="M168" s="24"/>
      <c r="N168" s="23"/>
      <c r="O168" s="23"/>
      <c r="P168" s="23"/>
      <c r="Q168" s="23"/>
      <c r="R168" s="23"/>
      <c r="S168" s="23"/>
      <c r="T168" s="23"/>
      <c r="U168" s="23"/>
      <c r="V168" s="23"/>
    </row>
    <row r="169" spans="3:22" s="17" customFormat="1" ht="12">
      <c r="C169" s="23"/>
      <c r="D169" s="23"/>
      <c r="E169" s="23"/>
      <c r="F169" s="23"/>
      <c r="G169" s="23"/>
      <c r="H169" s="23"/>
      <c r="I169" s="23"/>
      <c r="J169" s="23"/>
      <c r="K169" s="24"/>
      <c r="L169" s="23"/>
      <c r="M169" s="24"/>
      <c r="N169" s="23"/>
      <c r="O169" s="23"/>
      <c r="P169" s="23"/>
      <c r="Q169" s="23"/>
      <c r="R169" s="23"/>
      <c r="S169" s="23"/>
      <c r="T169" s="23"/>
      <c r="U169" s="23"/>
      <c r="V169" s="23"/>
    </row>
    <row r="170" spans="3:22" s="17" customFormat="1" ht="12">
      <c r="C170" s="23"/>
      <c r="D170" s="23"/>
      <c r="E170" s="23"/>
      <c r="F170" s="23"/>
      <c r="G170" s="23"/>
      <c r="H170" s="23"/>
      <c r="I170" s="23"/>
      <c r="J170" s="23"/>
      <c r="K170" s="24"/>
      <c r="L170" s="23"/>
      <c r="M170" s="24"/>
      <c r="N170" s="23"/>
      <c r="O170" s="23"/>
      <c r="P170" s="23"/>
      <c r="Q170" s="23"/>
      <c r="R170" s="23"/>
      <c r="S170" s="23"/>
      <c r="T170" s="23"/>
      <c r="U170" s="23"/>
      <c r="V170" s="23"/>
    </row>
    <row r="171" spans="3:22" s="17" customFormat="1" ht="12">
      <c r="C171" s="23"/>
      <c r="D171" s="23"/>
      <c r="E171" s="23"/>
      <c r="F171" s="23"/>
      <c r="G171" s="23"/>
      <c r="H171" s="23"/>
      <c r="I171" s="23"/>
      <c r="J171" s="23"/>
      <c r="K171" s="24"/>
      <c r="L171" s="23"/>
      <c r="M171" s="24"/>
      <c r="N171" s="23"/>
      <c r="O171" s="23"/>
      <c r="P171" s="23"/>
      <c r="Q171" s="23"/>
      <c r="R171" s="23"/>
      <c r="S171" s="23"/>
      <c r="T171" s="23"/>
      <c r="U171" s="23"/>
      <c r="V171" s="23"/>
    </row>
    <row r="172" spans="3:22" s="17" customFormat="1" ht="12">
      <c r="C172" s="23"/>
      <c r="D172" s="23"/>
      <c r="E172" s="23"/>
      <c r="F172" s="23"/>
      <c r="G172" s="23"/>
      <c r="H172" s="23"/>
      <c r="I172" s="23"/>
      <c r="J172" s="23"/>
      <c r="K172" s="24"/>
      <c r="L172" s="23"/>
      <c r="M172" s="24"/>
      <c r="N172" s="23"/>
      <c r="O172" s="23"/>
      <c r="P172" s="23"/>
      <c r="Q172" s="23"/>
      <c r="R172" s="23"/>
      <c r="S172" s="23"/>
      <c r="T172" s="23"/>
      <c r="U172" s="23"/>
      <c r="V172" s="23"/>
    </row>
    <row r="173" spans="3:22" s="17" customFormat="1" ht="12">
      <c r="C173" s="23"/>
      <c r="D173" s="23"/>
      <c r="E173" s="23"/>
      <c r="F173" s="23"/>
      <c r="G173" s="23"/>
      <c r="H173" s="23"/>
      <c r="I173" s="23"/>
      <c r="J173" s="23"/>
      <c r="K173" s="24"/>
      <c r="L173" s="23"/>
      <c r="M173" s="24"/>
      <c r="N173" s="23"/>
      <c r="O173" s="23"/>
      <c r="P173" s="23"/>
      <c r="Q173" s="23"/>
      <c r="R173" s="23"/>
      <c r="S173" s="23"/>
      <c r="T173" s="23"/>
      <c r="U173" s="23"/>
      <c r="V173" s="23"/>
    </row>
    <row r="174" spans="3:22" s="17" customFormat="1" ht="12">
      <c r="C174" s="23"/>
      <c r="D174" s="23"/>
      <c r="E174" s="23"/>
      <c r="F174" s="23"/>
      <c r="G174" s="23"/>
      <c r="H174" s="23"/>
      <c r="I174" s="23"/>
      <c r="J174" s="23"/>
      <c r="K174" s="24"/>
      <c r="L174" s="23"/>
      <c r="M174" s="24"/>
      <c r="N174" s="23"/>
      <c r="O174" s="23"/>
      <c r="P174" s="23"/>
      <c r="Q174" s="23"/>
      <c r="R174" s="23"/>
      <c r="S174" s="23"/>
      <c r="T174" s="23"/>
      <c r="U174" s="23"/>
      <c r="V174" s="23"/>
    </row>
    <row r="175" spans="3:22" s="17" customFormat="1" ht="12">
      <c r="C175" s="23"/>
      <c r="D175" s="23"/>
      <c r="E175" s="23"/>
      <c r="F175" s="23"/>
      <c r="G175" s="23"/>
      <c r="H175" s="23"/>
      <c r="I175" s="23"/>
      <c r="J175" s="23"/>
      <c r="K175" s="24"/>
      <c r="L175" s="23"/>
      <c r="M175" s="24"/>
      <c r="N175" s="23"/>
      <c r="O175" s="23"/>
      <c r="P175" s="23"/>
      <c r="Q175" s="23"/>
      <c r="R175" s="23"/>
      <c r="S175" s="23"/>
      <c r="T175" s="23"/>
      <c r="U175" s="23"/>
      <c r="V175" s="23"/>
    </row>
    <row r="176" spans="3:22" s="17" customFormat="1" ht="12">
      <c r="C176" s="23"/>
      <c r="D176" s="23"/>
      <c r="E176" s="23"/>
      <c r="F176" s="23"/>
      <c r="G176" s="23"/>
      <c r="H176" s="23"/>
      <c r="I176" s="23"/>
      <c r="J176" s="23"/>
      <c r="K176" s="24"/>
      <c r="L176" s="23"/>
      <c r="M176" s="24"/>
      <c r="N176" s="23"/>
      <c r="O176" s="23"/>
      <c r="P176" s="23"/>
      <c r="Q176" s="23"/>
      <c r="R176" s="23"/>
      <c r="S176" s="23"/>
      <c r="T176" s="23"/>
      <c r="U176" s="23"/>
      <c r="V176" s="23"/>
    </row>
    <row r="177" spans="3:22" s="17" customFormat="1" ht="12">
      <c r="C177" s="23"/>
      <c r="D177" s="23"/>
      <c r="E177" s="23"/>
      <c r="F177" s="23"/>
      <c r="G177" s="23"/>
      <c r="H177" s="23"/>
      <c r="I177" s="23"/>
      <c r="J177" s="23"/>
      <c r="K177" s="24"/>
      <c r="L177" s="23"/>
      <c r="M177" s="24"/>
      <c r="N177" s="23"/>
      <c r="O177" s="23"/>
      <c r="P177" s="23"/>
      <c r="Q177" s="23"/>
      <c r="R177" s="23"/>
      <c r="S177" s="23"/>
      <c r="T177" s="23"/>
      <c r="U177" s="23"/>
      <c r="V177" s="23"/>
    </row>
    <row r="178" spans="3:22" s="17" customFormat="1" ht="12">
      <c r="C178" s="23"/>
      <c r="D178" s="23"/>
      <c r="E178" s="23"/>
      <c r="F178" s="23"/>
      <c r="G178" s="23"/>
      <c r="H178" s="23"/>
      <c r="I178" s="23"/>
      <c r="J178" s="23"/>
      <c r="K178" s="24"/>
      <c r="L178" s="23"/>
      <c r="M178" s="24"/>
      <c r="N178" s="23"/>
      <c r="O178" s="23"/>
      <c r="P178" s="23"/>
      <c r="Q178" s="23"/>
      <c r="R178" s="23"/>
      <c r="S178" s="23"/>
      <c r="T178" s="23"/>
      <c r="U178" s="23"/>
      <c r="V178" s="23"/>
    </row>
    <row r="179" spans="3:22" s="17" customFormat="1" ht="12">
      <c r="C179" s="23"/>
      <c r="D179" s="23"/>
      <c r="E179" s="23"/>
      <c r="F179" s="23"/>
      <c r="G179" s="23"/>
      <c r="H179" s="23"/>
      <c r="I179" s="23"/>
      <c r="J179" s="23"/>
      <c r="K179" s="24"/>
      <c r="L179" s="23"/>
      <c r="M179" s="24"/>
      <c r="N179" s="23"/>
      <c r="O179" s="23"/>
      <c r="P179" s="23"/>
      <c r="Q179" s="23"/>
      <c r="R179" s="23"/>
      <c r="S179" s="23"/>
      <c r="T179" s="23"/>
      <c r="U179" s="23"/>
      <c r="V179" s="23"/>
    </row>
    <row r="180" spans="3:22" s="17" customFormat="1" ht="12">
      <c r="C180" s="23"/>
      <c r="D180" s="23"/>
      <c r="E180" s="23"/>
      <c r="F180" s="23"/>
      <c r="G180" s="23"/>
      <c r="H180" s="23"/>
      <c r="I180" s="23"/>
      <c r="J180" s="23"/>
      <c r="K180" s="24"/>
      <c r="L180" s="23"/>
      <c r="M180" s="24"/>
      <c r="N180" s="23"/>
      <c r="O180" s="23"/>
      <c r="P180" s="23"/>
      <c r="Q180" s="23"/>
      <c r="R180" s="23"/>
      <c r="S180" s="23"/>
      <c r="T180" s="23"/>
      <c r="U180" s="23"/>
      <c r="V180" s="23"/>
    </row>
    <row r="181" spans="3:22" s="17" customFormat="1" ht="12">
      <c r="C181" s="23"/>
      <c r="D181" s="23"/>
      <c r="E181" s="23"/>
      <c r="F181" s="23"/>
      <c r="G181" s="23"/>
      <c r="H181" s="23"/>
      <c r="I181" s="23"/>
      <c r="J181" s="23"/>
      <c r="K181" s="24"/>
      <c r="L181" s="23"/>
      <c r="M181" s="24"/>
      <c r="N181" s="23"/>
      <c r="O181" s="23"/>
      <c r="P181" s="23"/>
      <c r="Q181" s="23"/>
      <c r="R181" s="23"/>
      <c r="S181" s="23"/>
      <c r="T181" s="23"/>
      <c r="U181" s="23"/>
      <c r="V181" s="23"/>
    </row>
    <row r="182" spans="3:22" s="17" customFormat="1" ht="12">
      <c r="C182" s="23"/>
      <c r="D182" s="23"/>
      <c r="E182" s="23"/>
      <c r="F182" s="23"/>
      <c r="G182" s="23"/>
      <c r="H182" s="23"/>
      <c r="I182" s="23"/>
      <c r="J182" s="23"/>
      <c r="K182" s="24"/>
      <c r="L182" s="23"/>
      <c r="M182" s="24"/>
      <c r="N182" s="23"/>
      <c r="O182" s="23"/>
      <c r="P182" s="23"/>
      <c r="Q182" s="23"/>
      <c r="R182" s="23"/>
      <c r="S182" s="23"/>
      <c r="T182" s="23"/>
      <c r="U182" s="23"/>
      <c r="V182" s="23"/>
    </row>
    <row r="183" spans="3:22" s="17" customFormat="1" ht="12">
      <c r="C183" s="23"/>
      <c r="D183" s="23"/>
      <c r="E183" s="23"/>
      <c r="F183" s="23"/>
      <c r="G183" s="23"/>
      <c r="H183" s="23"/>
      <c r="I183" s="23"/>
      <c r="J183" s="23"/>
      <c r="K183" s="24"/>
      <c r="L183" s="23"/>
      <c r="M183" s="24"/>
      <c r="N183" s="23"/>
      <c r="O183" s="23"/>
      <c r="P183" s="23"/>
      <c r="Q183" s="23"/>
      <c r="R183" s="23"/>
      <c r="S183" s="23"/>
      <c r="T183" s="23"/>
      <c r="U183" s="23"/>
      <c r="V183" s="23"/>
    </row>
    <row r="184" spans="3:22" s="17" customFormat="1" ht="12">
      <c r="C184" s="23"/>
      <c r="D184" s="23"/>
      <c r="E184" s="23"/>
      <c r="F184" s="23"/>
      <c r="G184" s="23"/>
      <c r="H184" s="23"/>
      <c r="I184" s="23"/>
      <c r="J184" s="23"/>
      <c r="K184" s="24"/>
      <c r="L184" s="23"/>
      <c r="M184" s="24"/>
      <c r="N184" s="23"/>
      <c r="O184" s="23"/>
      <c r="P184" s="23"/>
      <c r="Q184" s="23"/>
      <c r="R184" s="23"/>
      <c r="S184" s="23"/>
      <c r="T184" s="23"/>
      <c r="U184" s="23"/>
      <c r="V184" s="23"/>
    </row>
    <row r="185" spans="3:22" s="17" customFormat="1" ht="12">
      <c r="C185" s="23"/>
      <c r="D185" s="23"/>
      <c r="E185" s="23"/>
      <c r="F185" s="23"/>
      <c r="G185" s="23"/>
      <c r="H185" s="23"/>
      <c r="I185" s="23"/>
      <c r="J185" s="23"/>
      <c r="K185" s="24"/>
      <c r="L185" s="23"/>
      <c r="M185" s="24"/>
      <c r="N185" s="23"/>
      <c r="O185" s="23"/>
      <c r="P185" s="23"/>
      <c r="Q185" s="23"/>
      <c r="R185" s="23"/>
      <c r="S185" s="23"/>
      <c r="T185" s="23"/>
      <c r="U185" s="23"/>
      <c r="V185" s="23"/>
    </row>
    <row r="186" spans="3:22" s="17" customFormat="1" ht="12">
      <c r="C186" s="23"/>
      <c r="D186" s="23"/>
      <c r="E186" s="23"/>
      <c r="F186" s="23"/>
      <c r="G186" s="23"/>
      <c r="H186" s="23"/>
      <c r="I186" s="23"/>
      <c r="J186" s="23"/>
      <c r="K186" s="24"/>
      <c r="L186" s="23"/>
      <c r="M186" s="24"/>
      <c r="N186" s="23"/>
      <c r="O186" s="23"/>
      <c r="P186" s="23"/>
      <c r="Q186" s="23"/>
      <c r="R186" s="23"/>
      <c r="S186" s="23"/>
      <c r="T186" s="23"/>
      <c r="U186" s="23"/>
      <c r="V186" s="23"/>
    </row>
    <row r="187" spans="3:22" s="17" customFormat="1" ht="12">
      <c r="C187" s="23"/>
      <c r="D187" s="23"/>
      <c r="E187" s="23"/>
      <c r="F187" s="23"/>
      <c r="G187" s="23"/>
      <c r="H187" s="23"/>
      <c r="I187" s="23"/>
      <c r="J187" s="23"/>
      <c r="K187" s="24"/>
      <c r="L187" s="23"/>
      <c r="M187" s="24"/>
      <c r="N187" s="23"/>
      <c r="O187" s="23"/>
      <c r="P187" s="23"/>
      <c r="Q187" s="23"/>
      <c r="R187" s="23"/>
      <c r="S187" s="23"/>
      <c r="T187" s="23"/>
      <c r="U187" s="23"/>
      <c r="V187" s="23"/>
    </row>
    <row r="188" spans="3:22" s="17" customFormat="1" ht="12">
      <c r="C188" s="23"/>
      <c r="D188" s="23"/>
      <c r="E188" s="23"/>
      <c r="F188" s="23"/>
      <c r="G188" s="23"/>
      <c r="H188" s="23"/>
      <c r="I188" s="23"/>
      <c r="J188" s="23"/>
      <c r="K188" s="24"/>
      <c r="L188" s="23"/>
      <c r="M188" s="24"/>
      <c r="N188" s="23"/>
      <c r="O188" s="23"/>
      <c r="P188" s="23"/>
      <c r="Q188" s="23"/>
      <c r="R188" s="23"/>
      <c r="S188" s="23"/>
      <c r="T188" s="23"/>
      <c r="U188" s="23"/>
      <c r="V188" s="23"/>
    </row>
    <row r="189" spans="3:22" s="17" customFormat="1" ht="12">
      <c r="C189" s="23"/>
      <c r="D189" s="23"/>
      <c r="E189" s="23"/>
      <c r="F189" s="23"/>
      <c r="G189" s="23"/>
      <c r="H189" s="23"/>
      <c r="I189" s="23"/>
      <c r="J189" s="23"/>
      <c r="K189" s="24"/>
      <c r="L189" s="23"/>
      <c r="M189" s="24"/>
      <c r="N189" s="23"/>
      <c r="O189" s="23"/>
      <c r="P189" s="23"/>
      <c r="Q189" s="23"/>
      <c r="R189" s="23"/>
      <c r="S189" s="23"/>
      <c r="T189" s="23"/>
      <c r="U189" s="23"/>
      <c r="V189" s="23"/>
    </row>
    <row r="190" spans="3:22" s="17" customFormat="1" ht="12">
      <c r="C190" s="23"/>
      <c r="D190" s="23"/>
      <c r="E190" s="23"/>
      <c r="F190" s="23"/>
      <c r="G190" s="23"/>
      <c r="H190" s="23"/>
      <c r="I190" s="23"/>
      <c r="J190" s="23"/>
      <c r="K190" s="24"/>
      <c r="L190" s="23"/>
      <c r="M190" s="24"/>
      <c r="N190" s="23"/>
      <c r="O190" s="23"/>
      <c r="P190" s="23"/>
      <c r="Q190" s="23"/>
      <c r="R190" s="23"/>
      <c r="S190" s="23"/>
      <c r="T190" s="23"/>
      <c r="U190" s="23"/>
      <c r="V190" s="23"/>
    </row>
    <row r="191" spans="3:22" s="17" customFormat="1" ht="12">
      <c r="C191" s="23"/>
      <c r="D191" s="23"/>
      <c r="E191" s="23"/>
      <c r="F191" s="23"/>
      <c r="G191" s="23"/>
      <c r="H191" s="23"/>
      <c r="I191" s="23"/>
      <c r="J191" s="23"/>
      <c r="K191" s="24"/>
      <c r="L191" s="23"/>
      <c r="M191" s="24"/>
      <c r="N191" s="23"/>
      <c r="O191" s="23"/>
      <c r="P191" s="23"/>
      <c r="Q191" s="23"/>
      <c r="R191" s="23"/>
      <c r="S191" s="23"/>
      <c r="T191" s="23"/>
      <c r="U191" s="23"/>
      <c r="V191" s="23"/>
    </row>
    <row r="192" spans="3:22" s="17" customFormat="1" ht="12">
      <c r="C192" s="23"/>
      <c r="D192" s="23"/>
      <c r="E192" s="23"/>
      <c r="F192" s="23"/>
      <c r="G192" s="23"/>
      <c r="H192" s="23"/>
      <c r="I192" s="23"/>
      <c r="J192" s="23"/>
      <c r="K192" s="24"/>
      <c r="L192" s="23"/>
      <c r="M192" s="24"/>
      <c r="N192" s="23"/>
      <c r="O192" s="23"/>
      <c r="P192" s="23"/>
      <c r="Q192" s="23"/>
      <c r="R192" s="23"/>
      <c r="S192" s="23"/>
      <c r="T192" s="23"/>
      <c r="U192" s="23"/>
      <c r="V192" s="23"/>
    </row>
    <row r="193" spans="3:22" s="17" customFormat="1" ht="12">
      <c r="C193" s="23"/>
      <c r="D193" s="23"/>
      <c r="E193" s="23"/>
      <c r="F193" s="23"/>
      <c r="G193" s="23"/>
      <c r="H193" s="23"/>
      <c r="I193" s="23"/>
      <c r="J193" s="23"/>
      <c r="K193" s="24"/>
      <c r="L193" s="23"/>
      <c r="M193" s="24"/>
      <c r="N193" s="23"/>
      <c r="O193" s="23"/>
      <c r="P193" s="23"/>
      <c r="Q193" s="23"/>
      <c r="R193" s="23"/>
      <c r="S193" s="23"/>
      <c r="T193" s="23"/>
      <c r="U193" s="23"/>
      <c r="V193" s="23"/>
    </row>
  </sheetData>
  <sheetProtection/>
  <autoFilter ref="A7:X7"/>
  <mergeCells count="21">
    <mergeCell ref="H4:H6"/>
    <mergeCell ref="A68:B68"/>
    <mergeCell ref="C4:C6"/>
    <mergeCell ref="K4:N4"/>
    <mergeCell ref="U4:V5"/>
    <mergeCell ref="D4:G4"/>
    <mergeCell ref="M5:N5"/>
    <mergeCell ref="O4:P5"/>
    <mergeCell ref="D5:E5"/>
    <mergeCell ref="F5:G5"/>
    <mergeCell ref="K5:L5"/>
    <mergeCell ref="R1:V1"/>
    <mergeCell ref="A2:X2"/>
    <mergeCell ref="H3:N3"/>
    <mergeCell ref="A4:A6"/>
    <mergeCell ref="B4:B6"/>
    <mergeCell ref="I4:J5"/>
    <mergeCell ref="W4:X5"/>
    <mergeCell ref="Q4:T4"/>
    <mergeCell ref="S5:T5"/>
    <mergeCell ref="Q5:R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X19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H68" sqref="H68"/>
    </sheetView>
  </sheetViews>
  <sheetFormatPr defaultColWidth="9.140625" defaultRowHeight="12.75"/>
  <cols>
    <col min="1" max="1" width="4.140625" style="1" customWidth="1"/>
    <col min="2" max="2" width="16.7109375" style="1" customWidth="1"/>
    <col min="3" max="3" width="6.57421875" style="2" customWidth="1"/>
    <col min="4" max="7" width="5.28125" style="2" customWidth="1"/>
    <col min="8" max="8" width="8.8515625" style="2" customWidth="1"/>
    <col min="9" max="9" width="5.8515625" style="2" customWidth="1"/>
    <col min="10" max="10" width="6.57421875" style="2" customWidth="1"/>
    <col min="11" max="11" width="4.7109375" style="3" customWidth="1"/>
    <col min="12" max="12" width="5.57421875" style="2" customWidth="1"/>
    <col min="13" max="13" width="6.57421875" style="3" customWidth="1"/>
    <col min="14" max="14" width="4.7109375" style="2" customWidth="1"/>
    <col min="15" max="16" width="5.7109375" style="2" customWidth="1"/>
    <col min="17" max="20" width="5.421875" style="2" customWidth="1"/>
    <col min="21" max="21" width="5.57421875" style="2" customWidth="1"/>
    <col min="22" max="22" width="6.140625" style="2" customWidth="1"/>
    <col min="23" max="24" width="6.140625" style="1" customWidth="1"/>
    <col min="25" max="16384" width="9.140625" style="1" customWidth="1"/>
  </cols>
  <sheetData>
    <row r="1" spans="18:22" ht="8.25" customHeight="1">
      <c r="R1" s="252"/>
      <c r="S1" s="252"/>
      <c r="T1" s="252"/>
      <c r="U1" s="252"/>
      <c r="V1" s="252"/>
    </row>
    <row r="2" spans="1:24" ht="31.5" customHeight="1">
      <c r="A2" s="253" t="s">
        <v>371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</row>
    <row r="3" spans="3:14" ht="7.5" customHeight="1">
      <c r="C3" s="3"/>
      <c r="D3" s="3"/>
      <c r="E3" s="3"/>
      <c r="F3" s="3"/>
      <c r="G3" s="3"/>
      <c r="H3" s="254"/>
      <c r="I3" s="254"/>
      <c r="J3" s="254"/>
      <c r="K3" s="254"/>
      <c r="L3" s="254"/>
      <c r="M3" s="254"/>
      <c r="N3" s="254"/>
    </row>
    <row r="4" spans="1:24" s="7" customFormat="1" ht="33" customHeight="1">
      <c r="A4" s="255" t="s">
        <v>0</v>
      </c>
      <c r="B4" s="255" t="s">
        <v>372</v>
      </c>
      <c r="C4" s="257" t="s">
        <v>1</v>
      </c>
      <c r="D4" s="260" t="s">
        <v>2</v>
      </c>
      <c r="E4" s="260"/>
      <c r="F4" s="260"/>
      <c r="G4" s="260"/>
      <c r="H4" s="237" t="s">
        <v>3</v>
      </c>
      <c r="I4" s="237" t="s">
        <v>4</v>
      </c>
      <c r="J4" s="237"/>
      <c r="K4" s="237" t="s">
        <v>5</v>
      </c>
      <c r="L4" s="237"/>
      <c r="M4" s="237"/>
      <c r="N4" s="237"/>
      <c r="O4" s="235" t="s">
        <v>6</v>
      </c>
      <c r="P4" s="235"/>
      <c r="Q4" s="235" t="s">
        <v>7</v>
      </c>
      <c r="R4" s="235"/>
      <c r="S4" s="235"/>
      <c r="T4" s="235"/>
      <c r="U4" s="237" t="s">
        <v>8</v>
      </c>
      <c r="V4" s="237"/>
      <c r="W4" s="235" t="s">
        <v>9</v>
      </c>
      <c r="X4" s="235"/>
    </row>
    <row r="5" spans="1:24" s="7" customFormat="1" ht="19.5" customHeight="1">
      <c r="A5" s="255"/>
      <c r="B5" s="255"/>
      <c r="C5" s="258"/>
      <c r="D5" s="260" t="s">
        <v>10</v>
      </c>
      <c r="E5" s="260"/>
      <c r="F5" s="260" t="s">
        <v>11</v>
      </c>
      <c r="G5" s="260"/>
      <c r="H5" s="237"/>
      <c r="I5" s="237"/>
      <c r="J5" s="237"/>
      <c r="K5" s="237" t="s">
        <v>12</v>
      </c>
      <c r="L5" s="237"/>
      <c r="M5" s="237" t="s">
        <v>11</v>
      </c>
      <c r="N5" s="237"/>
      <c r="O5" s="235"/>
      <c r="P5" s="235"/>
      <c r="Q5" s="235" t="s">
        <v>12</v>
      </c>
      <c r="R5" s="235"/>
      <c r="S5" s="235" t="s">
        <v>11</v>
      </c>
      <c r="T5" s="235"/>
      <c r="U5" s="237"/>
      <c r="V5" s="237"/>
      <c r="W5" s="235"/>
      <c r="X5" s="235"/>
    </row>
    <row r="6" spans="1:24" s="7" customFormat="1" ht="24.75" customHeight="1">
      <c r="A6" s="255"/>
      <c r="B6" s="255"/>
      <c r="C6" s="259"/>
      <c r="D6" s="4" t="s">
        <v>13</v>
      </c>
      <c r="E6" s="4" t="s">
        <v>14</v>
      </c>
      <c r="F6" s="4" t="s">
        <v>13</v>
      </c>
      <c r="G6" s="4" t="s">
        <v>14</v>
      </c>
      <c r="H6" s="237"/>
      <c r="I6" s="4" t="s">
        <v>13</v>
      </c>
      <c r="J6" s="8" t="s">
        <v>14</v>
      </c>
      <c r="K6" s="5" t="s">
        <v>15</v>
      </c>
      <c r="L6" s="5" t="s">
        <v>14</v>
      </c>
      <c r="M6" s="5" t="s">
        <v>15</v>
      </c>
      <c r="N6" s="5" t="s">
        <v>14</v>
      </c>
      <c r="O6" s="6" t="s">
        <v>15</v>
      </c>
      <c r="P6" s="6" t="s">
        <v>14</v>
      </c>
      <c r="Q6" s="6" t="s">
        <v>15</v>
      </c>
      <c r="R6" s="6" t="s">
        <v>14</v>
      </c>
      <c r="S6" s="6" t="s">
        <v>15</v>
      </c>
      <c r="T6" s="6" t="s">
        <v>14</v>
      </c>
      <c r="U6" s="5" t="s">
        <v>15</v>
      </c>
      <c r="V6" s="5" t="s">
        <v>14</v>
      </c>
      <c r="W6" s="6" t="s">
        <v>15</v>
      </c>
      <c r="X6" s="6" t="s">
        <v>14</v>
      </c>
    </row>
    <row r="7" spans="1:24" s="7" customFormat="1" ht="11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133">
        <v>11</v>
      </c>
      <c r="L7" s="9">
        <v>12</v>
      </c>
      <c r="M7" s="133">
        <v>13</v>
      </c>
      <c r="N7" s="9">
        <v>14</v>
      </c>
      <c r="O7" s="9">
        <v>17</v>
      </c>
      <c r="P7" s="9">
        <v>18</v>
      </c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10"/>
      <c r="X7" s="10"/>
    </row>
    <row r="8" spans="1:24" s="17" customFormat="1" ht="12">
      <c r="A8" s="11">
        <v>1</v>
      </c>
      <c r="B8" s="12" t="s">
        <v>21</v>
      </c>
      <c r="C8" s="11">
        <f aca="true" t="shared" si="0" ref="C8:C39">D8+F8+H8</f>
        <v>37</v>
      </c>
      <c r="D8" s="11"/>
      <c r="E8" s="13"/>
      <c r="F8" s="11"/>
      <c r="G8" s="13"/>
      <c r="H8" s="14">
        <f aca="true" t="shared" si="1" ref="H8:H39">I8+O8</f>
        <v>37</v>
      </c>
      <c r="I8" s="14">
        <f aca="true" t="shared" si="2" ref="I8:I39">K8+M8</f>
        <v>35</v>
      </c>
      <c r="J8" s="15">
        <f aca="true" t="shared" si="3" ref="J8:J39">(I8*100)/H8</f>
        <v>94.5945945945946</v>
      </c>
      <c r="K8" s="11">
        <v>25</v>
      </c>
      <c r="L8" s="134">
        <f aca="true" t="shared" si="4" ref="L8:L39">(K8*100)/H8</f>
        <v>67.56756756756756</v>
      </c>
      <c r="M8" s="11">
        <v>10</v>
      </c>
      <c r="N8" s="15">
        <f aca="true" t="shared" si="5" ref="N8:N39">(M8*100)/H8</f>
        <v>27.027027027027028</v>
      </c>
      <c r="O8" s="11">
        <f aca="true" t="shared" si="6" ref="O8:O39">Q8+S8</f>
        <v>2</v>
      </c>
      <c r="P8" s="15">
        <f aca="true" t="shared" si="7" ref="P8:P39">(O8*100)/H8</f>
        <v>5.405405405405405</v>
      </c>
      <c r="Q8" s="11"/>
      <c r="R8" s="15"/>
      <c r="S8" s="117">
        <v>2</v>
      </c>
      <c r="T8" s="15">
        <f>(S8*100)/H8</f>
        <v>5.405405405405405</v>
      </c>
      <c r="U8" s="11">
        <v>7</v>
      </c>
      <c r="V8" s="13">
        <f aca="true" t="shared" si="8" ref="V8:V13">U8*100/(U8+W8)</f>
        <v>100</v>
      </c>
      <c r="W8" s="16"/>
      <c r="X8" s="16"/>
    </row>
    <row r="9" spans="1:24" s="17" customFormat="1" ht="12">
      <c r="A9" s="11">
        <v>2</v>
      </c>
      <c r="B9" s="12" t="s">
        <v>33</v>
      </c>
      <c r="C9" s="11">
        <f t="shared" si="0"/>
        <v>10</v>
      </c>
      <c r="D9" s="11"/>
      <c r="E9" s="13"/>
      <c r="F9" s="11"/>
      <c r="G9" s="13"/>
      <c r="H9" s="14">
        <f t="shared" si="1"/>
        <v>10</v>
      </c>
      <c r="I9" s="14">
        <f t="shared" si="2"/>
        <v>10</v>
      </c>
      <c r="J9" s="15">
        <f t="shared" si="3"/>
        <v>100</v>
      </c>
      <c r="K9" s="11">
        <v>6</v>
      </c>
      <c r="L9" s="134">
        <f t="shared" si="4"/>
        <v>60</v>
      </c>
      <c r="M9" s="11">
        <v>4</v>
      </c>
      <c r="N9" s="15">
        <f t="shared" si="5"/>
        <v>40</v>
      </c>
      <c r="O9" s="11">
        <f t="shared" si="6"/>
        <v>0</v>
      </c>
      <c r="P9" s="15">
        <f t="shared" si="7"/>
        <v>0</v>
      </c>
      <c r="Q9" s="11"/>
      <c r="R9" s="15"/>
      <c r="S9" s="117"/>
      <c r="T9" s="15"/>
      <c r="U9" s="11">
        <v>13</v>
      </c>
      <c r="V9" s="13">
        <f t="shared" si="8"/>
        <v>100</v>
      </c>
      <c r="W9" s="16"/>
      <c r="X9" s="16"/>
    </row>
    <row r="10" spans="1:24" s="17" customFormat="1" ht="12">
      <c r="A10" s="11">
        <v>3</v>
      </c>
      <c r="B10" s="12" t="s">
        <v>52</v>
      </c>
      <c r="C10" s="11">
        <f t="shared" si="0"/>
        <v>351</v>
      </c>
      <c r="D10" s="11">
        <v>5</v>
      </c>
      <c r="E10" s="13">
        <f>(D10*100)/C10</f>
        <v>1.4245014245014245</v>
      </c>
      <c r="F10" s="11">
        <v>9</v>
      </c>
      <c r="G10" s="13">
        <f>(F10*100)/C10</f>
        <v>2.5641025641025643</v>
      </c>
      <c r="H10" s="14">
        <f t="shared" si="1"/>
        <v>337</v>
      </c>
      <c r="I10" s="14">
        <f t="shared" si="2"/>
        <v>336</v>
      </c>
      <c r="J10" s="15">
        <f t="shared" si="3"/>
        <v>99.70326409495549</v>
      </c>
      <c r="K10" s="11">
        <v>202</v>
      </c>
      <c r="L10" s="134">
        <f t="shared" si="4"/>
        <v>59.9406528189911</v>
      </c>
      <c r="M10" s="11">
        <v>134</v>
      </c>
      <c r="N10" s="15">
        <f t="shared" si="5"/>
        <v>39.76261127596439</v>
      </c>
      <c r="O10" s="11">
        <f t="shared" si="6"/>
        <v>1</v>
      </c>
      <c r="P10" s="15">
        <f t="shared" si="7"/>
        <v>0.29673590504451036</v>
      </c>
      <c r="Q10" s="11">
        <v>1</v>
      </c>
      <c r="R10" s="15">
        <f>(Q10*100)/H10</f>
        <v>0.29673590504451036</v>
      </c>
      <c r="S10" s="117"/>
      <c r="T10" s="15"/>
      <c r="U10" s="11">
        <v>92</v>
      </c>
      <c r="V10" s="13">
        <f t="shared" si="8"/>
        <v>100</v>
      </c>
      <c r="W10" s="16"/>
      <c r="X10" s="16"/>
    </row>
    <row r="11" spans="1:24" s="17" customFormat="1" ht="12">
      <c r="A11" s="11">
        <v>4</v>
      </c>
      <c r="B11" s="12" t="s">
        <v>64</v>
      </c>
      <c r="C11" s="11">
        <f t="shared" si="0"/>
        <v>84</v>
      </c>
      <c r="D11" s="11">
        <v>1</v>
      </c>
      <c r="E11" s="13">
        <f>(D11*100)/C11</f>
        <v>1.1904761904761905</v>
      </c>
      <c r="F11" s="11"/>
      <c r="G11" s="13"/>
      <c r="H11" s="14">
        <f t="shared" si="1"/>
        <v>83</v>
      </c>
      <c r="I11" s="14">
        <f t="shared" si="2"/>
        <v>82</v>
      </c>
      <c r="J11" s="15">
        <f t="shared" si="3"/>
        <v>98.79518072289157</v>
      </c>
      <c r="K11" s="11">
        <v>47</v>
      </c>
      <c r="L11" s="134">
        <f t="shared" si="4"/>
        <v>56.626506024096386</v>
      </c>
      <c r="M11" s="11">
        <v>35</v>
      </c>
      <c r="N11" s="15">
        <f t="shared" si="5"/>
        <v>42.16867469879518</v>
      </c>
      <c r="O11" s="11">
        <f t="shared" si="6"/>
        <v>1</v>
      </c>
      <c r="P11" s="15">
        <f t="shared" si="7"/>
        <v>1.2048192771084338</v>
      </c>
      <c r="Q11" s="11">
        <v>1</v>
      </c>
      <c r="R11" s="15">
        <f>(Q11*100)/H11</f>
        <v>1.2048192771084338</v>
      </c>
      <c r="S11" s="117"/>
      <c r="T11" s="15"/>
      <c r="U11" s="11">
        <v>18</v>
      </c>
      <c r="V11" s="13">
        <f t="shared" si="8"/>
        <v>100</v>
      </c>
      <c r="W11" s="16"/>
      <c r="X11" s="16"/>
    </row>
    <row r="12" spans="1:24" s="17" customFormat="1" ht="12">
      <c r="A12" s="11">
        <v>5</v>
      </c>
      <c r="B12" s="12" t="s">
        <v>61</v>
      </c>
      <c r="C12" s="11">
        <f t="shared" si="0"/>
        <v>117</v>
      </c>
      <c r="D12" s="11"/>
      <c r="E12" s="13"/>
      <c r="F12" s="11">
        <v>1</v>
      </c>
      <c r="G12" s="13">
        <f>(F12*100)/C12</f>
        <v>0.8547008547008547</v>
      </c>
      <c r="H12" s="14">
        <f t="shared" si="1"/>
        <v>116</v>
      </c>
      <c r="I12" s="14">
        <f t="shared" si="2"/>
        <v>115</v>
      </c>
      <c r="J12" s="15">
        <f t="shared" si="3"/>
        <v>99.13793103448276</v>
      </c>
      <c r="K12" s="11">
        <v>64</v>
      </c>
      <c r="L12" s="134">
        <f t="shared" si="4"/>
        <v>55.172413793103445</v>
      </c>
      <c r="M12" s="11">
        <v>51</v>
      </c>
      <c r="N12" s="15">
        <f t="shared" si="5"/>
        <v>43.96551724137931</v>
      </c>
      <c r="O12" s="11">
        <f t="shared" si="6"/>
        <v>1</v>
      </c>
      <c r="P12" s="15">
        <f t="shared" si="7"/>
        <v>0.8620689655172413</v>
      </c>
      <c r="Q12" s="11">
        <v>1</v>
      </c>
      <c r="R12" s="15">
        <f>(Q12*100)/H12</f>
        <v>0.8620689655172413</v>
      </c>
      <c r="S12" s="117"/>
      <c r="T12" s="15"/>
      <c r="U12" s="11">
        <v>20</v>
      </c>
      <c r="V12" s="13">
        <f t="shared" si="8"/>
        <v>100</v>
      </c>
      <c r="W12" s="16"/>
      <c r="X12" s="16"/>
    </row>
    <row r="13" spans="1:24" s="17" customFormat="1" ht="12">
      <c r="A13" s="11">
        <v>6</v>
      </c>
      <c r="B13" s="12" t="s">
        <v>32</v>
      </c>
      <c r="C13" s="11">
        <f t="shared" si="0"/>
        <v>39</v>
      </c>
      <c r="D13" s="11"/>
      <c r="E13" s="13"/>
      <c r="F13" s="11"/>
      <c r="G13" s="13"/>
      <c r="H13" s="14">
        <f t="shared" si="1"/>
        <v>39</v>
      </c>
      <c r="I13" s="14">
        <f t="shared" si="2"/>
        <v>39</v>
      </c>
      <c r="J13" s="15">
        <f t="shared" si="3"/>
        <v>100</v>
      </c>
      <c r="K13" s="11">
        <v>20</v>
      </c>
      <c r="L13" s="134">
        <f t="shared" si="4"/>
        <v>51.282051282051285</v>
      </c>
      <c r="M13" s="11">
        <v>19</v>
      </c>
      <c r="N13" s="15">
        <f t="shared" si="5"/>
        <v>48.717948717948715</v>
      </c>
      <c r="O13" s="11">
        <f t="shared" si="6"/>
        <v>0</v>
      </c>
      <c r="P13" s="15">
        <f t="shared" si="7"/>
        <v>0</v>
      </c>
      <c r="Q13" s="11"/>
      <c r="R13" s="15"/>
      <c r="S13" s="117"/>
      <c r="T13" s="15"/>
      <c r="U13" s="11">
        <v>2</v>
      </c>
      <c r="V13" s="13">
        <f t="shared" si="8"/>
        <v>100</v>
      </c>
      <c r="W13" s="16"/>
      <c r="X13" s="16"/>
    </row>
    <row r="14" spans="1:24" s="17" customFormat="1" ht="12">
      <c r="A14" s="11">
        <v>7</v>
      </c>
      <c r="B14" s="12" t="s">
        <v>58</v>
      </c>
      <c r="C14" s="11">
        <f t="shared" si="0"/>
        <v>43</v>
      </c>
      <c r="D14" s="11"/>
      <c r="E14" s="13"/>
      <c r="F14" s="11">
        <v>1</v>
      </c>
      <c r="G14" s="13">
        <f>(F14*100)/C14</f>
        <v>2.3255813953488373</v>
      </c>
      <c r="H14" s="14">
        <f t="shared" si="1"/>
        <v>42</v>
      </c>
      <c r="I14" s="14">
        <f t="shared" si="2"/>
        <v>42</v>
      </c>
      <c r="J14" s="15">
        <f t="shared" si="3"/>
        <v>100</v>
      </c>
      <c r="K14" s="11">
        <v>21</v>
      </c>
      <c r="L14" s="134">
        <f t="shared" si="4"/>
        <v>50</v>
      </c>
      <c r="M14" s="11">
        <v>21</v>
      </c>
      <c r="N14" s="15">
        <f t="shared" si="5"/>
        <v>50</v>
      </c>
      <c r="O14" s="11">
        <f t="shared" si="6"/>
        <v>0</v>
      </c>
      <c r="P14" s="15">
        <f t="shared" si="7"/>
        <v>0</v>
      </c>
      <c r="Q14" s="11"/>
      <c r="R14" s="15"/>
      <c r="S14" s="117"/>
      <c r="T14" s="15"/>
      <c r="U14" s="11">
        <v>0</v>
      </c>
      <c r="V14" s="13">
        <v>0</v>
      </c>
      <c r="W14" s="18"/>
      <c r="X14" s="18"/>
    </row>
    <row r="15" spans="1:24" s="17" customFormat="1" ht="12">
      <c r="A15" s="11">
        <v>8</v>
      </c>
      <c r="B15" s="12" t="s">
        <v>50</v>
      </c>
      <c r="C15" s="11">
        <f t="shared" si="0"/>
        <v>39</v>
      </c>
      <c r="D15" s="11"/>
      <c r="E15" s="13"/>
      <c r="F15" s="11">
        <v>4</v>
      </c>
      <c r="G15" s="13">
        <f>(F15*100)/C15</f>
        <v>10.256410256410257</v>
      </c>
      <c r="H15" s="14">
        <f t="shared" si="1"/>
        <v>35</v>
      </c>
      <c r="I15" s="14">
        <f t="shared" si="2"/>
        <v>34</v>
      </c>
      <c r="J15" s="15">
        <f t="shared" si="3"/>
        <v>97.14285714285714</v>
      </c>
      <c r="K15" s="11">
        <v>17</v>
      </c>
      <c r="L15" s="134">
        <f t="shared" si="4"/>
        <v>48.57142857142857</v>
      </c>
      <c r="M15" s="11">
        <v>17</v>
      </c>
      <c r="N15" s="15">
        <f t="shared" si="5"/>
        <v>48.57142857142857</v>
      </c>
      <c r="O15" s="11">
        <f t="shared" si="6"/>
        <v>1</v>
      </c>
      <c r="P15" s="15">
        <f t="shared" si="7"/>
        <v>2.857142857142857</v>
      </c>
      <c r="Q15" s="11">
        <v>1</v>
      </c>
      <c r="R15" s="15">
        <f>(Q15*100)/H15</f>
        <v>2.857142857142857</v>
      </c>
      <c r="S15" s="117"/>
      <c r="T15" s="15"/>
      <c r="U15" s="11">
        <v>1</v>
      </c>
      <c r="V15" s="13">
        <f aca="true" t="shared" si="9" ref="V15:V60">U15*100/(U15+W15)</f>
        <v>100</v>
      </c>
      <c r="W15" s="16"/>
      <c r="X15" s="16"/>
    </row>
    <row r="16" spans="1:24" s="17" customFormat="1" ht="12">
      <c r="A16" s="11">
        <v>9</v>
      </c>
      <c r="B16" s="12" t="s">
        <v>59</v>
      </c>
      <c r="C16" s="11">
        <f t="shared" si="0"/>
        <v>36</v>
      </c>
      <c r="D16" s="11"/>
      <c r="E16" s="13"/>
      <c r="F16" s="11">
        <v>1</v>
      </c>
      <c r="G16" s="13">
        <f>(F16*100)/C16</f>
        <v>2.7777777777777777</v>
      </c>
      <c r="H16" s="14">
        <f t="shared" si="1"/>
        <v>35</v>
      </c>
      <c r="I16" s="14">
        <f t="shared" si="2"/>
        <v>35</v>
      </c>
      <c r="J16" s="15">
        <f t="shared" si="3"/>
        <v>100</v>
      </c>
      <c r="K16" s="11">
        <v>17</v>
      </c>
      <c r="L16" s="134">
        <f t="shared" si="4"/>
        <v>48.57142857142857</v>
      </c>
      <c r="M16" s="11">
        <v>18</v>
      </c>
      <c r="N16" s="15">
        <f t="shared" si="5"/>
        <v>51.42857142857143</v>
      </c>
      <c r="O16" s="11">
        <f t="shared" si="6"/>
        <v>0</v>
      </c>
      <c r="P16" s="15">
        <f t="shared" si="7"/>
        <v>0</v>
      </c>
      <c r="Q16" s="11"/>
      <c r="R16" s="15"/>
      <c r="S16" s="117"/>
      <c r="T16" s="15"/>
      <c r="U16" s="11">
        <v>5</v>
      </c>
      <c r="V16" s="13">
        <f t="shared" si="9"/>
        <v>100</v>
      </c>
      <c r="W16" s="16"/>
      <c r="X16" s="16"/>
    </row>
    <row r="17" spans="1:24" s="17" customFormat="1" ht="12">
      <c r="A17" s="11">
        <v>10</v>
      </c>
      <c r="B17" s="12" t="s">
        <v>31</v>
      </c>
      <c r="C17" s="11">
        <f t="shared" si="0"/>
        <v>55</v>
      </c>
      <c r="D17" s="11"/>
      <c r="E17" s="13"/>
      <c r="F17" s="11"/>
      <c r="G17" s="13"/>
      <c r="H17" s="14">
        <f t="shared" si="1"/>
        <v>55</v>
      </c>
      <c r="I17" s="14">
        <f t="shared" si="2"/>
        <v>48</v>
      </c>
      <c r="J17" s="15">
        <f t="shared" si="3"/>
        <v>87.27272727272727</v>
      </c>
      <c r="K17" s="11">
        <v>26</v>
      </c>
      <c r="L17" s="134">
        <f t="shared" si="4"/>
        <v>47.27272727272727</v>
      </c>
      <c r="M17" s="11">
        <v>22</v>
      </c>
      <c r="N17" s="15">
        <f t="shared" si="5"/>
        <v>40</v>
      </c>
      <c r="O17" s="11">
        <f t="shared" si="6"/>
        <v>7</v>
      </c>
      <c r="P17" s="15">
        <f t="shared" si="7"/>
        <v>12.727272727272727</v>
      </c>
      <c r="Q17" s="11">
        <v>7</v>
      </c>
      <c r="R17" s="15">
        <f aca="true" t="shared" si="10" ref="R17:R22">(Q17*100)/H17</f>
        <v>12.727272727272727</v>
      </c>
      <c r="S17" s="117"/>
      <c r="T17" s="15"/>
      <c r="U17" s="11">
        <v>8</v>
      </c>
      <c r="V17" s="13">
        <f t="shared" si="9"/>
        <v>100</v>
      </c>
      <c r="W17" s="16"/>
      <c r="X17" s="16"/>
    </row>
    <row r="18" spans="1:24" s="17" customFormat="1" ht="13.5" customHeight="1">
      <c r="A18" s="11">
        <v>11</v>
      </c>
      <c r="B18" s="12" t="s">
        <v>55</v>
      </c>
      <c r="C18" s="11">
        <f t="shared" si="0"/>
        <v>475</v>
      </c>
      <c r="D18" s="11">
        <v>13</v>
      </c>
      <c r="E18" s="13">
        <f>(D18*100)/C18</f>
        <v>2.736842105263158</v>
      </c>
      <c r="F18" s="11">
        <v>11</v>
      </c>
      <c r="G18" s="13">
        <f>(F18*100)/C18</f>
        <v>2.3157894736842106</v>
      </c>
      <c r="H18" s="14">
        <f t="shared" si="1"/>
        <v>451</v>
      </c>
      <c r="I18" s="14">
        <f t="shared" si="2"/>
        <v>439</v>
      </c>
      <c r="J18" s="15">
        <f t="shared" si="3"/>
        <v>97.33924611973393</v>
      </c>
      <c r="K18" s="11">
        <v>210</v>
      </c>
      <c r="L18" s="134">
        <f t="shared" si="4"/>
        <v>46.56319290465632</v>
      </c>
      <c r="M18" s="11">
        <v>229</v>
      </c>
      <c r="N18" s="15">
        <f t="shared" si="5"/>
        <v>50.7760532150776</v>
      </c>
      <c r="O18" s="11">
        <f t="shared" si="6"/>
        <v>12</v>
      </c>
      <c r="P18" s="15">
        <f t="shared" si="7"/>
        <v>2.6607538802660753</v>
      </c>
      <c r="Q18" s="11">
        <v>5</v>
      </c>
      <c r="R18" s="15">
        <f t="shared" si="10"/>
        <v>1.1086474501108647</v>
      </c>
      <c r="S18" s="117">
        <v>7</v>
      </c>
      <c r="T18" s="15">
        <f>(S18*100)/H18</f>
        <v>1.5521064301552105</v>
      </c>
      <c r="U18" s="11">
        <v>81</v>
      </c>
      <c r="V18" s="13">
        <f t="shared" si="9"/>
        <v>100</v>
      </c>
      <c r="W18" s="16"/>
      <c r="X18" s="16"/>
    </row>
    <row r="19" spans="1:24" s="17" customFormat="1" ht="13.5" customHeight="1">
      <c r="A19" s="11">
        <v>12</v>
      </c>
      <c r="B19" s="12" t="s">
        <v>54</v>
      </c>
      <c r="C19" s="11">
        <f t="shared" si="0"/>
        <v>207</v>
      </c>
      <c r="D19" s="11">
        <v>1</v>
      </c>
      <c r="E19" s="13">
        <f>(D19*100)/C19</f>
        <v>0.4830917874396135</v>
      </c>
      <c r="F19" s="11">
        <v>3</v>
      </c>
      <c r="G19" s="13">
        <f>(F19*100)/C19</f>
        <v>1.4492753623188406</v>
      </c>
      <c r="H19" s="14">
        <f t="shared" si="1"/>
        <v>203</v>
      </c>
      <c r="I19" s="14">
        <f t="shared" si="2"/>
        <v>198</v>
      </c>
      <c r="J19" s="15">
        <f t="shared" si="3"/>
        <v>97.53694581280789</v>
      </c>
      <c r="K19" s="11">
        <v>94</v>
      </c>
      <c r="L19" s="134">
        <f t="shared" si="4"/>
        <v>46.30541871921182</v>
      </c>
      <c r="M19" s="11">
        <v>104</v>
      </c>
      <c r="N19" s="15">
        <f t="shared" si="5"/>
        <v>51.23152709359606</v>
      </c>
      <c r="O19" s="11">
        <f t="shared" si="6"/>
        <v>5</v>
      </c>
      <c r="P19" s="15">
        <f t="shared" si="7"/>
        <v>2.4630541871921183</v>
      </c>
      <c r="Q19" s="11">
        <v>5</v>
      </c>
      <c r="R19" s="15">
        <f t="shared" si="10"/>
        <v>2.4630541871921183</v>
      </c>
      <c r="S19" s="117"/>
      <c r="T19" s="15"/>
      <c r="U19" s="11">
        <v>34</v>
      </c>
      <c r="V19" s="13">
        <f t="shared" si="9"/>
        <v>100</v>
      </c>
      <c r="W19" s="16"/>
      <c r="X19" s="16"/>
    </row>
    <row r="20" spans="1:24" s="17" customFormat="1" ht="12">
      <c r="A20" s="11">
        <v>13</v>
      </c>
      <c r="B20" s="12" t="s">
        <v>49</v>
      </c>
      <c r="C20" s="11">
        <f t="shared" si="0"/>
        <v>89</v>
      </c>
      <c r="D20" s="11">
        <v>2</v>
      </c>
      <c r="E20" s="13">
        <f>(D20*100)/C20</f>
        <v>2.247191011235955</v>
      </c>
      <c r="F20" s="11"/>
      <c r="G20" s="13"/>
      <c r="H20" s="14">
        <f t="shared" si="1"/>
        <v>87</v>
      </c>
      <c r="I20" s="14">
        <f t="shared" si="2"/>
        <v>86</v>
      </c>
      <c r="J20" s="15">
        <f t="shared" si="3"/>
        <v>98.85057471264368</v>
      </c>
      <c r="K20" s="11">
        <v>40</v>
      </c>
      <c r="L20" s="134">
        <f t="shared" si="4"/>
        <v>45.97701149425287</v>
      </c>
      <c r="M20" s="11">
        <v>46</v>
      </c>
      <c r="N20" s="15">
        <f t="shared" si="5"/>
        <v>52.87356321839081</v>
      </c>
      <c r="O20" s="11">
        <f t="shared" si="6"/>
        <v>1</v>
      </c>
      <c r="P20" s="15">
        <f t="shared" si="7"/>
        <v>1.1494252873563218</v>
      </c>
      <c r="Q20" s="11">
        <v>1</v>
      </c>
      <c r="R20" s="15">
        <f t="shared" si="10"/>
        <v>1.1494252873563218</v>
      </c>
      <c r="S20" s="117"/>
      <c r="T20" s="15"/>
      <c r="U20" s="11">
        <v>9</v>
      </c>
      <c r="V20" s="13">
        <f t="shared" si="9"/>
        <v>100</v>
      </c>
      <c r="W20" s="16"/>
      <c r="X20" s="16"/>
    </row>
    <row r="21" spans="1:24" s="17" customFormat="1" ht="12">
      <c r="A21" s="11">
        <v>14</v>
      </c>
      <c r="B21" s="12" t="s">
        <v>16</v>
      </c>
      <c r="C21" s="11">
        <f t="shared" si="0"/>
        <v>72</v>
      </c>
      <c r="D21" s="11">
        <v>2</v>
      </c>
      <c r="E21" s="13">
        <f>(D21*100)/C21</f>
        <v>2.7777777777777777</v>
      </c>
      <c r="F21" s="11"/>
      <c r="G21" s="13"/>
      <c r="H21" s="14">
        <f t="shared" si="1"/>
        <v>70</v>
      </c>
      <c r="I21" s="14">
        <f t="shared" si="2"/>
        <v>63</v>
      </c>
      <c r="J21" s="15">
        <f t="shared" si="3"/>
        <v>90</v>
      </c>
      <c r="K21" s="11">
        <v>32</v>
      </c>
      <c r="L21" s="134">
        <f t="shared" si="4"/>
        <v>45.714285714285715</v>
      </c>
      <c r="M21" s="11">
        <v>31</v>
      </c>
      <c r="N21" s="15">
        <f t="shared" si="5"/>
        <v>44.285714285714285</v>
      </c>
      <c r="O21" s="11">
        <f t="shared" si="6"/>
        <v>7</v>
      </c>
      <c r="P21" s="15">
        <f t="shared" si="7"/>
        <v>10</v>
      </c>
      <c r="Q21" s="11">
        <v>7</v>
      </c>
      <c r="R21" s="15">
        <f t="shared" si="10"/>
        <v>10</v>
      </c>
      <c r="S21" s="117"/>
      <c r="T21" s="15"/>
      <c r="U21" s="11">
        <v>5</v>
      </c>
      <c r="V21" s="13">
        <f t="shared" si="9"/>
        <v>100</v>
      </c>
      <c r="W21" s="16"/>
      <c r="X21" s="16"/>
    </row>
    <row r="22" spans="1:24" s="17" customFormat="1" ht="12">
      <c r="A22" s="11">
        <v>15</v>
      </c>
      <c r="B22" s="12" t="s">
        <v>60</v>
      </c>
      <c r="C22" s="11">
        <f t="shared" si="0"/>
        <v>253</v>
      </c>
      <c r="D22" s="11">
        <v>7</v>
      </c>
      <c r="E22" s="13">
        <f>(D22*100)/C22</f>
        <v>2.766798418972332</v>
      </c>
      <c r="F22" s="11">
        <v>11</v>
      </c>
      <c r="G22" s="13">
        <f>(F22*100)/C22</f>
        <v>4.3478260869565215</v>
      </c>
      <c r="H22" s="14">
        <f t="shared" si="1"/>
        <v>235</v>
      </c>
      <c r="I22" s="14">
        <f t="shared" si="2"/>
        <v>232</v>
      </c>
      <c r="J22" s="15">
        <f t="shared" si="3"/>
        <v>98.72340425531915</v>
      </c>
      <c r="K22" s="11">
        <v>107</v>
      </c>
      <c r="L22" s="134">
        <f t="shared" si="4"/>
        <v>45.53191489361702</v>
      </c>
      <c r="M22" s="11">
        <v>125</v>
      </c>
      <c r="N22" s="15">
        <f t="shared" si="5"/>
        <v>53.191489361702125</v>
      </c>
      <c r="O22" s="11">
        <f t="shared" si="6"/>
        <v>3</v>
      </c>
      <c r="P22" s="15">
        <f t="shared" si="7"/>
        <v>1.2765957446808511</v>
      </c>
      <c r="Q22" s="11">
        <v>3</v>
      </c>
      <c r="R22" s="15">
        <f t="shared" si="10"/>
        <v>1.2765957446808511</v>
      </c>
      <c r="S22" s="117"/>
      <c r="T22" s="15"/>
      <c r="U22" s="11">
        <v>14</v>
      </c>
      <c r="V22" s="13">
        <f t="shared" si="9"/>
        <v>100</v>
      </c>
      <c r="W22" s="16"/>
      <c r="X22" s="16"/>
    </row>
    <row r="23" spans="1:24" s="17" customFormat="1" ht="12">
      <c r="A23" s="11">
        <v>16</v>
      </c>
      <c r="B23" s="12" t="s">
        <v>42</v>
      </c>
      <c r="C23" s="11">
        <f t="shared" si="0"/>
        <v>72</v>
      </c>
      <c r="D23" s="11"/>
      <c r="E23" s="13"/>
      <c r="F23" s="11"/>
      <c r="G23" s="13"/>
      <c r="H23" s="14">
        <f t="shared" si="1"/>
        <v>72</v>
      </c>
      <c r="I23" s="14">
        <f t="shared" si="2"/>
        <v>72</v>
      </c>
      <c r="J23" s="15">
        <f t="shared" si="3"/>
        <v>100</v>
      </c>
      <c r="K23" s="11">
        <v>30</v>
      </c>
      <c r="L23" s="134">
        <f t="shared" si="4"/>
        <v>41.666666666666664</v>
      </c>
      <c r="M23" s="11">
        <v>42</v>
      </c>
      <c r="N23" s="15">
        <f t="shared" si="5"/>
        <v>58.333333333333336</v>
      </c>
      <c r="O23" s="11">
        <f t="shared" si="6"/>
        <v>0</v>
      </c>
      <c r="P23" s="15">
        <f t="shared" si="7"/>
        <v>0</v>
      </c>
      <c r="Q23" s="11"/>
      <c r="R23" s="15"/>
      <c r="S23" s="117"/>
      <c r="T23" s="15"/>
      <c r="U23" s="11">
        <v>11</v>
      </c>
      <c r="V23" s="13">
        <f t="shared" si="9"/>
        <v>100</v>
      </c>
      <c r="W23" s="16"/>
      <c r="X23" s="16"/>
    </row>
    <row r="24" spans="1:24" s="17" customFormat="1" ht="12">
      <c r="A24" s="11">
        <v>17</v>
      </c>
      <c r="B24" s="12" t="s">
        <v>68</v>
      </c>
      <c r="C24" s="11">
        <f t="shared" si="0"/>
        <v>259</v>
      </c>
      <c r="D24" s="11">
        <v>6</v>
      </c>
      <c r="E24" s="13">
        <f>(D24*100)/C24</f>
        <v>2.3166023166023164</v>
      </c>
      <c r="F24" s="11">
        <v>15</v>
      </c>
      <c r="G24" s="13">
        <f>(F24*100)/C24</f>
        <v>5.7915057915057915</v>
      </c>
      <c r="H24" s="14">
        <f t="shared" si="1"/>
        <v>238</v>
      </c>
      <c r="I24" s="14">
        <f t="shared" si="2"/>
        <v>232</v>
      </c>
      <c r="J24" s="15">
        <f t="shared" si="3"/>
        <v>97.47899159663865</v>
      </c>
      <c r="K24" s="11">
        <v>99</v>
      </c>
      <c r="L24" s="134">
        <f t="shared" si="4"/>
        <v>41.596638655462186</v>
      </c>
      <c r="M24" s="11">
        <v>133</v>
      </c>
      <c r="N24" s="15">
        <f t="shared" si="5"/>
        <v>55.88235294117647</v>
      </c>
      <c r="O24" s="11">
        <f t="shared" si="6"/>
        <v>6</v>
      </c>
      <c r="P24" s="15">
        <f t="shared" si="7"/>
        <v>2.5210084033613445</v>
      </c>
      <c r="Q24" s="11">
        <v>6</v>
      </c>
      <c r="R24" s="15">
        <f>(Q24*100)/H24</f>
        <v>2.5210084033613445</v>
      </c>
      <c r="S24" s="117"/>
      <c r="T24" s="15"/>
      <c r="U24" s="11">
        <v>53</v>
      </c>
      <c r="V24" s="13">
        <f t="shared" si="9"/>
        <v>100</v>
      </c>
      <c r="W24" s="16"/>
      <c r="X24" s="16"/>
    </row>
    <row r="25" spans="1:24" s="17" customFormat="1" ht="12">
      <c r="A25" s="11">
        <v>18</v>
      </c>
      <c r="B25" s="12" t="s">
        <v>63</v>
      </c>
      <c r="C25" s="11">
        <f t="shared" si="0"/>
        <v>54</v>
      </c>
      <c r="D25" s="11">
        <v>1</v>
      </c>
      <c r="E25" s="13">
        <f>(D25*100)/C25</f>
        <v>1.8518518518518519</v>
      </c>
      <c r="F25" s="11"/>
      <c r="G25" s="13"/>
      <c r="H25" s="14">
        <f t="shared" si="1"/>
        <v>53</v>
      </c>
      <c r="I25" s="14">
        <f t="shared" si="2"/>
        <v>53</v>
      </c>
      <c r="J25" s="15">
        <f t="shared" si="3"/>
        <v>100</v>
      </c>
      <c r="K25" s="11">
        <v>22</v>
      </c>
      <c r="L25" s="134">
        <f t="shared" si="4"/>
        <v>41.509433962264154</v>
      </c>
      <c r="M25" s="11">
        <v>31</v>
      </c>
      <c r="N25" s="15">
        <f t="shared" si="5"/>
        <v>58.490566037735846</v>
      </c>
      <c r="O25" s="11">
        <f t="shared" si="6"/>
        <v>0</v>
      </c>
      <c r="P25" s="15">
        <f t="shared" si="7"/>
        <v>0</v>
      </c>
      <c r="Q25" s="11"/>
      <c r="R25" s="15"/>
      <c r="S25" s="117"/>
      <c r="T25" s="15"/>
      <c r="U25" s="11">
        <v>5</v>
      </c>
      <c r="V25" s="13">
        <f t="shared" si="9"/>
        <v>100</v>
      </c>
      <c r="W25" s="16"/>
      <c r="X25" s="16"/>
    </row>
    <row r="26" spans="1:24" s="17" customFormat="1" ht="12">
      <c r="A26" s="11">
        <v>19</v>
      </c>
      <c r="B26" s="12" t="s">
        <v>48</v>
      </c>
      <c r="C26" s="11">
        <f t="shared" si="0"/>
        <v>47</v>
      </c>
      <c r="D26" s="11"/>
      <c r="E26" s="13"/>
      <c r="F26" s="11">
        <v>1</v>
      </c>
      <c r="G26" s="13">
        <f>(F26*100)/C26</f>
        <v>2.127659574468085</v>
      </c>
      <c r="H26" s="14">
        <f t="shared" si="1"/>
        <v>46</v>
      </c>
      <c r="I26" s="14">
        <f t="shared" si="2"/>
        <v>46</v>
      </c>
      <c r="J26" s="15">
        <f t="shared" si="3"/>
        <v>100</v>
      </c>
      <c r="K26" s="11">
        <v>19</v>
      </c>
      <c r="L26" s="134">
        <f t="shared" si="4"/>
        <v>41.30434782608695</v>
      </c>
      <c r="M26" s="11">
        <v>27</v>
      </c>
      <c r="N26" s="15">
        <f t="shared" si="5"/>
        <v>58.69565217391305</v>
      </c>
      <c r="O26" s="11">
        <f t="shared" si="6"/>
        <v>0</v>
      </c>
      <c r="P26" s="15">
        <f t="shared" si="7"/>
        <v>0</v>
      </c>
      <c r="Q26" s="11"/>
      <c r="R26" s="15"/>
      <c r="S26" s="117"/>
      <c r="T26" s="15"/>
      <c r="U26" s="11">
        <v>6</v>
      </c>
      <c r="V26" s="13">
        <f t="shared" si="9"/>
        <v>100</v>
      </c>
      <c r="W26" s="16"/>
      <c r="X26" s="16"/>
    </row>
    <row r="27" spans="1:24" s="17" customFormat="1" ht="12">
      <c r="A27" s="11">
        <v>20</v>
      </c>
      <c r="B27" s="12" t="s">
        <v>71</v>
      </c>
      <c r="C27" s="11">
        <f t="shared" si="0"/>
        <v>272</v>
      </c>
      <c r="D27" s="11">
        <v>2</v>
      </c>
      <c r="E27" s="13">
        <f>(D27*100)/C27</f>
        <v>0.7352941176470589</v>
      </c>
      <c r="F27" s="11">
        <v>6</v>
      </c>
      <c r="G27" s="13">
        <f>(F27*100)/C27</f>
        <v>2.2058823529411766</v>
      </c>
      <c r="H27" s="14">
        <f t="shared" si="1"/>
        <v>264</v>
      </c>
      <c r="I27" s="14">
        <f t="shared" si="2"/>
        <v>262</v>
      </c>
      <c r="J27" s="15">
        <f t="shared" si="3"/>
        <v>99.24242424242425</v>
      </c>
      <c r="K27" s="11">
        <v>109</v>
      </c>
      <c r="L27" s="134">
        <f t="shared" si="4"/>
        <v>41.28787878787879</v>
      </c>
      <c r="M27" s="11">
        <v>153</v>
      </c>
      <c r="N27" s="15">
        <f t="shared" si="5"/>
        <v>57.95454545454545</v>
      </c>
      <c r="O27" s="11">
        <f t="shared" si="6"/>
        <v>2</v>
      </c>
      <c r="P27" s="15">
        <f t="shared" si="7"/>
        <v>0.7575757575757576</v>
      </c>
      <c r="Q27" s="11">
        <v>2</v>
      </c>
      <c r="R27" s="15">
        <f>(Q27*100)/H27</f>
        <v>0.7575757575757576</v>
      </c>
      <c r="S27" s="117"/>
      <c r="T27" s="15"/>
      <c r="U27" s="11">
        <v>47</v>
      </c>
      <c r="V27" s="13">
        <f t="shared" si="9"/>
        <v>100</v>
      </c>
      <c r="W27" s="16"/>
      <c r="X27" s="16"/>
    </row>
    <row r="28" spans="1:24" s="17" customFormat="1" ht="14.25" customHeight="1">
      <c r="A28" s="11">
        <v>21</v>
      </c>
      <c r="B28" s="12" t="s">
        <v>38</v>
      </c>
      <c r="C28" s="11">
        <f t="shared" si="0"/>
        <v>61</v>
      </c>
      <c r="D28" s="11">
        <v>1</v>
      </c>
      <c r="E28" s="13">
        <f>(D28*100)/C28</f>
        <v>1.639344262295082</v>
      </c>
      <c r="F28" s="11"/>
      <c r="G28" s="13">
        <f>(F28*100)/C28</f>
        <v>0</v>
      </c>
      <c r="H28" s="14">
        <f t="shared" si="1"/>
        <v>60</v>
      </c>
      <c r="I28" s="14">
        <f t="shared" si="2"/>
        <v>59</v>
      </c>
      <c r="J28" s="15">
        <f t="shared" si="3"/>
        <v>98.33333333333333</v>
      </c>
      <c r="K28" s="11">
        <v>24</v>
      </c>
      <c r="L28" s="134">
        <f t="shared" si="4"/>
        <v>40</v>
      </c>
      <c r="M28" s="11">
        <v>35</v>
      </c>
      <c r="N28" s="15">
        <f t="shared" si="5"/>
        <v>58.333333333333336</v>
      </c>
      <c r="O28" s="11">
        <f t="shared" si="6"/>
        <v>1</v>
      </c>
      <c r="P28" s="15">
        <f t="shared" si="7"/>
        <v>1.6666666666666667</v>
      </c>
      <c r="Q28" s="11">
        <v>1</v>
      </c>
      <c r="R28" s="15">
        <f>(Q28*100)/H28</f>
        <v>1.6666666666666667</v>
      </c>
      <c r="S28" s="117"/>
      <c r="T28" s="15"/>
      <c r="U28" s="11">
        <v>15</v>
      </c>
      <c r="V28" s="13">
        <f t="shared" si="9"/>
        <v>100</v>
      </c>
      <c r="W28" s="16"/>
      <c r="X28" s="16"/>
    </row>
    <row r="29" spans="1:24" s="17" customFormat="1" ht="12">
      <c r="A29" s="11">
        <v>22</v>
      </c>
      <c r="B29" s="12" t="s">
        <v>69</v>
      </c>
      <c r="C29" s="11">
        <f t="shared" si="0"/>
        <v>299</v>
      </c>
      <c r="D29" s="11">
        <v>4</v>
      </c>
      <c r="E29" s="13">
        <f>(D29*100)/C29</f>
        <v>1.3377926421404682</v>
      </c>
      <c r="F29" s="11">
        <v>5</v>
      </c>
      <c r="G29" s="13">
        <f>(F29*100)/C29</f>
        <v>1.6722408026755853</v>
      </c>
      <c r="H29" s="14">
        <f t="shared" si="1"/>
        <v>290</v>
      </c>
      <c r="I29" s="14">
        <f t="shared" si="2"/>
        <v>287</v>
      </c>
      <c r="J29" s="15">
        <f t="shared" si="3"/>
        <v>98.96551724137932</v>
      </c>
      <c r="K29" s="11">
        <v>116</v>
      </c>
      <c r="L29" s="134">
        <f t="shared" si="4"/>
        <v>40</v>
      </c>
      <c r="M29" s="11">
        <v>171</v>
      </c>
      <c r="N29" s="15">
        <f t="shared" si="5"/>
        <v>58.96551724137931</v>
      </c>
      <c r="O29" s="11">
        <f t="shared" si="6"/>
        <v>3</v>
      </c>
      <c r="P29" s="15">
        <f t="shared" si="7"/>
        <v>1.0344827586206897</v>
      </c>
      <c r="Q29" s="11">
        <v>3</v>
      </c>
      <c r="R29" s="15">
        <f>(Q29*100)/H29</f>
        <v>1.0344827586206897</v>
      </c>
      <c r="S29" s="117"/>
      <c r="T29" s="15"/>
      <c r="U29" s="11">
        <v>69</v>
      </c>
      <c r="V29" s="13">
        <f t="shared" si="9"/>
        <v>100</v>
      </c>
      <c r="W29" s="16"/>
      <c r="X29" s="16"/>
    </row>
    <row r="30" spans="1:24" s="17" customFormat="1" ht="12">
      <c r="A30" s="11">
        <v>23</v>
      </c>
      <c r="B30" s="12" t="s">
        <v>22</v>
      </c>
      <c r="C30" s="11">
        <f t="shared" si="0"/>
        <v>45</v>
      </c>
      <c r="D30" s="11"/>
      <c r="E30" s="13"/>
      <c r="F30" s="11">
        <v>2</v>
      </c>
      <c r="G30" s="13">
        <f>(F30*100)/C30</f>
        <v>4.444444444444445</v>
      </c>
      <c r="H30" s="14">
        <f t="shared" si="1"/>
        <v>43</v>
      </c>
      <c r="I30" s="14">
        <f t="shared" si="2"/>
        <v>39</v>
      </c>
      <c r="J30" s="15">
        <f t="shared" si="3"/>
        <v>90.69767441860465</v>
      </c>
      <c r="K30" s="11">
        <v>17</v>
      </c>
      <c r="L30" s="134">
        <f t="shared" si="4"/>
        <v>39.53488372093023</v>
      </c>
      <c r="M30" s="11">
        <v>22</v>
      </c>
      <c r="N30" s="15">
        <f t="shared" si="5"/>
        <v>51.16279069767442</v>
      </c>
      <c r="O30" s="11">
        <f t="shared" si="6"/>
        <v>4</v>
      </c>
      <c r="P30" s="15">
        <f t="shared" si="7"/>
        <v>9.30232558139535</v>
      </c>
      <c r="Q30" s="11">
        <v>3</v>
      </c>
      <c r="R30" s="15">
        <f>(Q30*100)/H30</f>
        <v>6.976744186046512</v>
      </c>
      <c r="S30" s="117">
        <v>1</v>
      </c>
      <c r="T30" s="15">
        <f>(S30*100)/H30</f>
        <v>2.3255813953488373</v>
      </c>
      <c r="U30" s="11">
        <v>14</v>
      </c>
      <c r="V30" s="13">
        <f t="shared" si="9"/>
        <v>100</v>
      </c>
      <c r="W30" s="16"/>
      <c r="X30" s="16"/>
    </row>
    <row r="31" spans="1:24" s="17" customFormat="1" ht="12">
      <c r="A31" s="11">
        <v>24</v>
      </c>
      <c r="B31" s="12" t="s">
        <v>35</v>
      </c>
      <c r="C31" s="11">
        <f t="shared" si="0"/>
        <v>50</v>
      </c>
      <c r="D31" s="11"/>
      <c r="E31" s="13"/>
      <c r="F31" s="11"/>
      <c r="G31" s="13"/>
      <c r="H31" s="14">
        <f t="shared" si="1"/>
        <v>50</v>
      </c>
      <c r="I31" s="14">
        <f t="shared" si="2"/>
        <v>49</v>
      </c>
      <c r="J31" s="15">
        <f t="shared" si="3"/>
        <v>98</v>
      </c>
      <c r="K31" s="11">
        <v>19</v>
      </c>
      <c r="L31" s="134">
        <f t="shared" si="4"/>
        <v>38</v>
      </c>
      <c r="M31" s="11">
        <v>30</v>
      </c>
      <c r="N31" s="15">
        <f t="shared" si="5"/>
        <v>60</v>
      </c>
      <c r="O31" s="11">
        <f t="shared" si="6"/>
        <v>1</v>
      </c>
      <c r="P31" s="15">
        <f t="shared" si="7"/>
        <v>2</v>
      </c>
      <c r="Q31" s="11">
        <v>1</v>
      </c>
      <c r="R31" s="15">
        <f>(Q31*100)/H31</f>
        <v>2</v>
      </c>
      <c r="S31" s="117"/>
      <c r="T31" s="15"/>
      <c r="U31" s="11">
        <v>3</v>
      </c>
      <c r="V31" s="13">
        <f t="shared" si="9"/>
        <v>100</v>
      </c>
      <c r="W31" s="16"/>
      <c r="X31" s="16"/>
    </row>
    <row r="32" spans="1:24" s="17" customFormat="1" ht="12">
      <c r="A32" s="11">
        <v>25</v>
      </c>
      <c r="B32" s="12" t="s">
        <v>65</v>
      </c>
      <c r="C32" s="11">
        <f t="shared" si="0"/>
        <v>33</v>
      </c>
      <c r="D32" s="11">
        <v>1</v>
      </c>
      <c r="E32" s="13">
        <f>(D32*100)/C32</f>
        <v>3.0303030303030303</v>
      </c>
      <c r="F32" s="11">
        <v>3</v>
      </c>
      <c r="G32" s="13">
        <f aca="true" t="shared" si="11" ref="G32:G46">(F32*100)/C32</f>
        <v>9.090909090909092</v>
      </c>
      <c r="H32" s="14">
        <f t="shared" si="1"/>
        <v>29</v>
      </c>
      <c r="I32" s="14">
        <f t="shared" si="2"/>
        <v>29</v>
      </c>
      <c r="J32" s="15">
        <f t="shared" si="3"/>
        <v>100</v>
      </c>
      <c r="K32" s="11">
        <v>11</v>
      </c>
      <c r="L32" s="134">
        <f t="shared" si="4"/>
        <v>37.93103448275862</v>
      </c>
      <c r="M32" s="11">
        <v>18</v>
      </c>
      <c r="N32" s="15">
        <f t="shared" si="5"/>
        <v>62.06896551724138</v>
      </c>
      <c r="O32" s="11">
        <f t="shared" si="6"/>
        <v>0</v>
      </c>
      <c r="P32" s="15">
        <f t="shared" si="7"/>
        <v>0</v>
      </c>
      <c r="Q32" s="11"/>
      <c r="R32" s="15"/>
      <c r="S32" s="117"/>
      <c r="T32" s="15"/>
      <c r="U32" s="11">
        <v>8</v>
      </c>
      <c r="V32" s="13">
        <f t="shared" si="9"/>
        <v>100</v>
      </c>
      <c r="W32" s="16"/>
      <c r="X32" s="16"/>
    </row>
    <row r="33" spans="1:24" s="17" customFormat="1" ht="12">
      <c r="A33" s="11">
        <v>26</v>
      </c>
      <c r="B33" s="12" t="s">
        <v>40</v>
      </c>
      <c r="C33" s="11">
        <f t="shared" si="0"/>
        <v>213</v>
      </c>
      <c r="D33" s="11"/>
      <c r="E33" s="13"/>
      <c r="F33" s="11">
        <v>6</v>
      </c>
      <c r="G33" s="13">
        <f t="shared" si="11"/>
        <v>2.816901408450704</v>
      </c>
      <c r="H33" s="14">
        <f t="shared" si="1"/>
        <v>207</v>
      </c>
      <c r="I33" s="14">
        <f t="shared" si="2"/>
        <v>204</v>
      </c>
      <c r="J33" s="15">
        <f t="shared" si="3"/>
        <v>98.55072463768116</v>
      </c>
      <c r="K33" s="11">
        <v>78</v>
      </c>
      <c r="L33" s="134">
        <f t="shared" si="4"/>
        <v>37.68115942028985</v>
      </c>
      <c r="M33" s="11">
        <v>126</v>
      </c>
      <c r="N33" s="15">
        <f t="shared" si="5"/>
        <v>60.869565217391305</v>
      </c>
      <c r="O33" s="11">
        <f t="shared" si="6"/>
        <v>3</v>
      </c>
      <c r="P33" s="15">
        <f t="shared" si="7"/>
        <v>1.4492753623188406</v>
      </c>
      <c r="Q33" s="11">
        <v>3</v>
      </c>
      <c r="R33" s="15">
        <f aca="true" t="shared" si="12" ref="R33:R43">(Q33*100)/H33</f>
        <v>1.4492753623188406</v>
      </c>
      <c r="S33" s="117"/>
      <c r="T33" s="15"/>
      <c r="U33" s="11">
        <v>42</v>
      </c>
      <c r="V33" s="13">
        <f t="shared" si="9"/>
        <v>100</v>
      </c>
      <c r="W33" s="16"/>
      <c r="X33" s="16"/>
    </row>
    <row r="34" spans="1:24" s="17" customFormat="1" ht="12">
      <c r="A34" s="11">
        <v>27</v>
      </c>
      <c r="B34" s="12" t="s">
        <v>56</v>
      </c>
      <c r="C34" s="11">
        <f t="shared" si="0"/>
        <v>118</v>
      </c>
      <c r="D34" s="11">
        <v>2</v>
      </c>
      <c r="E34" s="13">
        <f aca="true" t="shared" si="13" ref="E34:E46">(D34*100)/C34</f>
        <v>1.694915254237288</v>
      </c>
      <c r="F34" s="11">
        <v>1</v>
      </c>
      <c r="G34" s="13">
        <f t="shared" si="11"/>
        <v>0.847457627118644</v>
      </c>
      <c r="H34" s="11">
        <f t="shared" si="1"/>
        <v>115</v>
      </c>
      <c r="I34" s="14">
        <f t="shared" si="2"/>
        <v>114</v>
      </c>
      <c r="J34" s="13">
        <f t="shared" si="3"/>
        <v>99.1304347826087</v>
      </c>
      <c r="K34" s="11">
        <v>42</v>
      </c>
      <c r="L34" s="134">
        <f t="shared" si="4"/>
        <v>36.52173913043478</v>
      </c>
      <c r="M34" s="11">
        <v>72</v>
      </c>
      <c r="N34" s="15">
        <f t="shared" si="5"/>
        <v>62.608695652173914</v>
      </c>
      <c r="O34" s="11">
        <f t="shared" si="6"/>
        <v>1</v>
      </c>
      <c r="P34" s="15">
        <f t="shared" si="7"/>
        <v>0.8695652173913043</v>
      </c>
      <c r="Q34" s="11">
        <v>1</v>
      </c>
      <c r="R34" s="15">
        <f t="shared" si="12"/>
        <v>0.8695652173913043</v>
      </c>
      <c r="S34" s="117"/>
      <c r="T34" s="15"/>
      <c r="U34" s="11">
        <v>35</v>
      </c>
      <c r="V34" s="13">
        <f t="shared" si="9"/>
        <v>100</v>
      </c>
      <c r="W34" s="18"/>
      <c r="X34" s="18"/>
    </row>
    <row r="35" spans="1:24" s="17" customFormat="1" ht="12">
      <c r="A35" s="11">
        <v>28</v>
      </c>
      <c r="B35" s="12" t="s">
        <v>370</v>
      </c>
      <c r="C35" s="11">
        <f t="shared" si="0"/>
        <v>607</v>
      </c>
      <c r="D35" s="11">
        <v>5</v>
      </c>
      <c r="E35" s="13">
        <f t="shared" si="13"/>
        <v>0.8237232289950577</v>
      </c>
      <c r="F35" s="11">
        <v>29</v>
      </c>
      <c r="G35" s="13">
        <f t="shared" si="11"/>
        <v>4.7775947281713345</v>
      </c>
      <c r="H35" s="14">
        <f t="shared" si="1"/>
        <v>573</v>
      </c>
      <c r="I35" s="14">
        <f t="shared" si="2"/>
        <v>568</v>
      </c>
      <c r="J35" s="15">
        <f t="shared" si="3"/>
        <v>99.12739965095986</v>
      </c>
      <c r="K35" s="11">
        <v>208</v>
      </c>
      <c r="L35" s="134">
        <f t="shared" si="4"/>
        <v>36.30017452006981</v>
      </c>
      <c r="M35" s="11">
        <v>360</v>
      </c>
      <c r="N35" s="15">
        <f t="shared" si="5"/>
        <v>62.82722513089005</v>
      </c>
      <c r="O35" s="11">
        <f t="shared" si="6"/>
        <v>5</v>
      </c>
      <c r="P35" s="15">
        <f t="shared" si="7"/>
        <v>0.8726003490401396</v>
      </c>
      <c r="Q35" s="11">
        <v>5</v>
      </c>
      <c r="R35" s="15">
        <f t="shared" si="12"/>
        <v>0.8726003490401396</v>
      </c>
      <c r="S35" s="117"/>
      <c r="T35" s="15"/>
      <c r="U35" s="11">
        <v>127</v>
      </c>
      <c r="V35" s="13">
        <f t="shared" si="9"/>
        <v>100</v>
      </c>
      <c r="W35" s="16"/>
      <c r="X35" s="16"/>
    </row>
    <row r="36" spans="1:24" s="17" customFormat="1" ht="12">
      <c r="A36" s="11">
        <v>29</v>
      </c>
      <c r="B36" s="12" t="s">
        <v>17</v>
      </c>
      <c r="C36" s="11">
        <f t="shared" si="0"/>
        <v>175</v>
      </c>
      <c r="D36" s="11">
        <v>4</v>
      </c>
      <c r="E36" s="13">
        <f t="shared" si="13"/>
        <v>2.2857142857142856</v>
      </c>
      <c r="F36" s="11">
        <v>4</v>
      </c>
      <c r="G36" s="13">
        <f t="shared" si="11"/>
        <v>2.2857142857142856</v>
      </c>
      <c r="H36" s="14">
        <f t="shared" si="1"/>
        <v>167</v>
      </c>
      <c r="I36" s="14">
        <f t="shared" si="2"/>
        <v>166</v>
      </c>
      <c r="J36" s="15">
        <f t="shared" si="3"/>
        <v>99.40119760479043</v>
      </c>
      <c r="K36" s="11">
        <v>60</v>
      </c>
      <c r="L36" s="134">
        <f t="shared" si="4"/>
        <v>35.92814371257485</v>
      </c>
      <c r="M36" s="11">
        <v>106</v>
      </c>
      <c r="N36" s="15">
        <f t="shared" si="5"/>
        <v>63.47305389221557</v>
      </c>
      <c r="O36" s="11">
        <f t="shared" si="6"/>
        <v>1</v>
      </c>
      <c r="P36" s="15">
        <f t="shared" si="7"/>
        <v>0.5988023952095808</v>
      </c>
      <c r="Q36" s="11">
        <v>1</v>
      </c>
      <c r="R36" s="15">
        <f t="shared" si="12"/>
        <v>0.5988023952095808</v>
      </c>
      <c r="S36" s="117"/>
      <c r="T36" s="15"/>
      <c r="U36" s="11">
        <v>33</v>
      </c>
      <c r="V36" s="13">
        <f t="shared" si="9"/>
        <v>100</v>
      </c>
      <c r="W36" s="16"/>
      <c r="X36" s="16"/>
    </row>
    <row r="37" spans="1:24" s="17" customFormat="1" ht="12">
      <c r="A37" s="11">
        <v>30</v>
      </c>
      <c r="B37" s="12" t="s">
        <v>53</v>
      </c>
      <c r="C37" s="11">
        <f t="shared" si="0"/>
        <v>279</v>
      </c>
      <c r="D37" s="11">
        <v>2</v>
      </c>
      <c r="E37" s="13">
        <f t="shared" si="13"/>
        <v>0.7168458781362007</v>
      </c>
      <c r="F37" s="11">
        <v>5</v>
      </c>
      <c r="G37" s="13">
        <f t="shared" si="11"/>
        <v>1.7921146953405018</v>
      </c>
      <c r="H37" s="14">
        <f t="shared" si="1"/>
        <v>272</v>
      </c>
      <c r="I37" s="14">
        <f t="shared" si="2"/>
        <v>259</v>
      </c>
      <c r="J37" s="15">
        <f t="shared" si="3"/>
        <v>95.22058823529412</v>
      </c>
      <c r="K37" s="11">
        <v>97</v>
      </c>
      <c r="L37" s="134">
        <f t="shared" si="4"/>
        <v>35.661764705882355</v>
      </c>
      <c r="M37" s="11">
        <v>162</v>
      </c>
      <c r="N37" s="15">
        <f t="shared" si="5"/>
        <v>59.55882352941177</v>
      </c>
      <c r="O37" s="11">
        <f t="shared" si="6"/>
        <v>13</v>
      </c>
      <c r="P37" s="15">
        <f t="shared" si="7"/>
        <v>4.779411764705882</v>
      </c>
      <c r="Q37" s="11">
        <v>13</v>
      </c>
      <c r="R37" s="15">
        <f t="shared" si="12"/>
        <v>4.779411764705882</v>
      </c>
      <c r="S37" s="117"/>
      <c r="T37" s="15"/>
      <c r="U37" s="11">
        <v>78</v>
      </c>
      <c r="V37" s="13">
        <f t="shared" si="9"/>
        <v>100</v>
      </c>
      <c r="W37" s="16"/>
      <c r="X37" s="16"/>
    </row>
    <row r="38" spans="1:24" s="17" customFormat="1" ht="12">
      <c r="A38" s="11">
        <v>31</v>
      </c>
      <c r="B38" s="12" t="s">
        <v>37</v>
      </c>
      <c r="C38" s="11">
        <f t="shared" si="0"/>
        <v>274</v>
      </c>
      <c r="D38" s="11">
        <v>6</v>
      </c>
      <c r="E38" s="13">
        <f t="shared" si="13"/>
        <v>2.18978102189781</v>
      </c>
      <c r="F38" s="11">
        <v>10</v>
      </c>
      <c r="G38" s="13">
        <f t="shared" si="11"/>
        <v>3.6496350364963503</v>
      </c>
      <c r="H38" s="14">
        <f t="shared" si="1"/>
        <v>258</v>
      </c>
      <c r="I38" s="14">
        <f t="shared" si="2"/>
        <v>253</v>
      </c>
      <c r="J38" s="15">
        <f t="shared" si="3"/>
        <v>98.06201550387597</v>
      </c>
      <c r="K38" s="11">
        <v>92</v>
      </c>
      <c r="L38" s="134">
        <f t="shared" si="4"/>
        <v>35.65891472868217</v>
      </c>
      <c r="M38" s="11">
        <v>161</v>
      </c>
      <c r="N38" s="15">
        <f t="shared" si="5"/>
        <v>62.4031007751938</v>
      </c>
      <c r="O38" s="11">
        <f t="shared" si="6"/>
        <v>5</v>
      </c>
      <c r="P38" s="15">
        <f t="shared" si="7"/>
        <v>1.937984496124031</v>
      </c>
      <c r="Q38" s="11">
        <v>5</v>
      </c>
      <c r="R38" s="15">
        <f t="shared" si="12"/>
        <v>1.937984496124031</v>
      </c>
      <c r="S38" s="117"/>
      <c r="T38" s="15"/>
      <c r="U38" s="11">
        <v>28</v>
      </c>
      <c r="V38" s="13">
        <f t="shared" si="9"/>
        <v>100</v>
      </c>
      <c r="W38" s="16"/>
      <c r="X38" s="16"/>
    </row>
    <row r="39" spans="1:24" s="17" customFormat="1" ht="12">
      <c r="A39" s="11">
        <v>32</v>
      </c>
      <c r="B39" s="12" t="s">
        <v>57</v>
      </c>
      <c r="C39" s="11">
        <f t="shared" si="0"/>
        <v>61</v>
      </c>
      <c r="D39" s="11">
        <v>1</v>
      </c>
      <c r="E39" s="13">
        <f t="shared" si="13"/>
        <v>1.639344262295082</v>
      </c>
      <c r="F39" s="11">
        <v>1</v>
      </c>
      <c r="G39" s="13">
        <f t="shared" si="11"/>
        <v>1.639344262295082</v>
      </c>
      <c r="H39" s="14">
        <f t="shared" si="1"/>
        <v>59</v>
      </c>
      <c r="I39" s="14">
        <f t="shared" si="2"/>
        <v>56</v>
      </c>
      <c r="J39" s="15">
        <f t="shared" si="3"/>
        <v>94.91525423728814</v>
      </c>
      <c r="K39" s="11">
        <v>21</v>
      </c>
      <c r="L39" s="134">
        <f t="shared" si="4"/>
        <v>35.59322033898305</v>
      </c>
      <c r="M39" s="11">
        <v>35</v>
      </c>
      <c r="N39" s="15">
        <f t="shared" si="5"/>
        <v>59.32203389830509</v>
      </c>
      <c r="O39" s="11">
        <f t="shared" si="6"/>
        <v>3</v>
      </c>
      <c r="P39" s="15">
        <f t="shared" si="7"/>
        <v>5.084745762711864</v>
      </c>
      <c r="Q39" s="11">
        <v>3</v>
      </c>
      <c r="R39" s="15">
        <f t="shared" si="12"/>
        <v>5.084745762711864</v>
      </c>
      <c r="S39" s="117"/>
      <c r="T39" s="15"/>
      <c r="U39" s="11">
        <v>24</v>
      </c>
      <c r="V39" s="13">
        <f t="shared" si="9"/>
        <v>100</v>
      </c>
      <c r="W39" s="18"/>
      <c r="X39" s="18"/>
    </row>
    <row r="40" spans="1:24" s="17" customFormat="1" ht="12">
      <c r="A40" s="11">
        <v>33</v>
      </c>
      <c r="B40" s="12" t="s">
        <v>242</v>
      </c>
      <c r="C40" s="11">
        <f aca="true" t="shared" si="14" ref="C40:C67">D40+F40+H40</f>
        <v>33</v>
      </c>
      <c r="D40" s="11">
        <v>1</v>
      </c>
      <c r="E40" s="13">
        <f t="shared" si="13"/>
        <v>3.0303030303030303</v>
      </c>
      <c r="F40" s="11">
        <v>1</v>
      </c>
      <c r="G40" s="13">
        <f t="shared" si="11"/>
        <v>3.0303030303030303</v>
      </c>
      <c r="H40" s="14">
        <f aca="true" t="shared" si="15" ref="H40:H67">I40+O40</f>
        <v>31</v>
      </c>
      <c r="I40" s="14">
        <f aca="true" t="shared" si="16" ref="I40:I67">K40+M40</f>
        <v>30</v>
      </c>
      <c r="J40" s="15">
        <f aca="true" t="shared" si="17" ref="J40:J67">(I40*100)/H40</f>
        <v>96.7741935483871</v>
      </c>
      <c r="K40" s="11">
        <v>11</v>
      </c>
      <c r="L40" s="134">
        <f aca="true" t="shared" si="18" ref="L40:L67">(K40*100)/H40</f>
        <v>35.483870967741936</v>
      </c>
      <c r="M40" s="11">
        <v>19</v>
      </c>
      <c r="N40" s="15">
        <f aca="true" t="shared" si="19" ref="N40:N67">(M40*100)/H40</f>
        <v>61.29032258064516</v>
      </c>
      <c r="O40" s="11">
        <f aca="true" t="shared" si="20" ref="O40:O66">Q40+S40</f>
        <v>1</v>
      </c>
      <c r="P40" s="15">
        <f aca="true" t="shared" si="21" ref="P40:P67">(O40*100)/H40</f>
        <v>3.225806451612903</v>
      </c>
      <c r="Q40" s="11">
        <v>1</v>
      </c>
      <c r="R40" s="15">
        <f t="shared" si="12"/>
        <v>3.225806451612903</v>
      </c>
      <c r="S40" s="117"/>
      <c r="T40" s="15"/>
      <c r="U40" s="11">
        <v>25</v>
      </c>
      <c r="V40" s="13">
        <f t="shared" si="9"/>
        <v>100</v>
      </c>
      <c r="W40" s="16"/>
      <c r="X40" s="16"/>
    </row>
    <row r="41" spans="1:24" s="17" customFormat="1" ht="12">
      <c r="A41" s="11">
        <v>34</v>
      </c>
      <c r="B41" s="12" t="s">
        <v>30</v>
      </c>
      <c r="C41" s="11">
        <f t="shared" si="14"/>
        <v>219</v>
      </c>
      <c r="D41" s="11">
        <v>3</v>
      </c>
      <c r="E41" s="13">
        <f t="shared" si="13"/>
        <v>1.36986301369863</v>
      </c>
      <c r="F41" s="11">
        <v>5</v>
      </c>
      <c r="G41" s="13">
        <f t="shared" si="11"/>
        <v>2.2831050228310503</v>
      </c>
      <c r="H41" s="14">
        <f t="shared" si="15"/>
        <v>211</v>
      </c>
      <c r="I41" s="14">
        <f t="shared" si="16"/>
        <v>209</v>
      </c>
      <c r="J41" s="15">
        <f t="shared" si="17"/>
        <v>99.0521327014218</v>
      </c>
      <c r="K41" s="11">
        <v>74</v>
      </c>
      <c r="L41" s="134">
        <f t="shared" si="18"/>
        <v>35.07109004739336</v>
      </c>
      <c r="M41" s="11">
        <v>135</v>
      </c>
      <c r="N41" s="15">
        <f t="shared" si="19"/>
        <v>63.981042654028435</v>
      </c>
      <c r="O41" s="11">
        <f t="shared" si="20"/>
        <v>2</v>
      </c>
      <c r="P41" s="15">
        <f t="shared" si="21"/>
        <v>0.9478672985781991</v>
      </c>
      <c r="Q41" s="11">
        <v>1</v>
      </c>
      <c r="R41" s="15">
        <f t="shared" si="12"/>
        <v>0.47393364928909953</v>
      </c>
      <c r="S41" s="117">
        <v>1</v>
      </c>
      <c r="T41" s="15">
        <f>(S41*100)/H41</f>
        <v>0.47393364928909953</v>
      </c>
      <c r="U41" s="11">
        <v>51</v>
      </c>
      <c r="V41" s="13">
        <f t="shared" si="9"/>
        <v>100</v>
      </c>
      <c r="W41" s="16"/>
      <c r="X41" s="16"/>
    </row>
    <row r="42" spans="1:24" s="17" customFormat="1" ht="12">
      <c r="A42" s="11">
        <v>35</v>
      </c>
      <c r="B42" s="12" t="s">
        <v>51</v>
      </c>
      <c r="C42" s="11">
        <f t="shared" si="14"/>
        <v>45</v>
      </c>
      <c r="D42" s="11">
        <v>3</v>
      </c>
      <c r="E42" s="13">
        <f t="shared" si="13"/>
        <v>6.666666666666667</v>
      </c>
      <c r="F42" s="11">
        <v>1</v>
      </c>
      <c r="G42" s="13">
        <f t="shared" si="11"/>
        <v>2.2222222222222223</v>
      </c>
      <c r="H42" s="14">
        <f t="shared" si="15"/>
        <v>41</v>
      </c>
      <c r="I42" s="14">
        <f t="shared" si="16"/>
        <v>40</v>
      </c>
      <c r="J42" s="15">
        <f t="shared" si="17"/>
        <v>97.5609756097561</v>
      </c>
      <c r="K42" s="11">
        <v>14</v>
      </c>
      <c r="L42" s="134">
        <f t="shared" si="18"/>
        <v>34.146341463414636</v>
      </c>
      <c r="M42" s="11">
        <v>26</v>
      </c>
      <c r="N42" s="15">
        <f t="shared" si="19"/>
        <v>63.41463414634146</v>
      </c>
      <c r="O42" s="11">
        <f t="shared" si="20"/>
        <v>1</v>
      </c>
      <c r="P42" s="15">
        <f t="shared" si="21"/>
        <v>2.4390243902439024</v>
      </c>
      <c r="Q42" s="11">
        <v>1</v>
      </c>
      <c r="R42" s="15">
        <f t="shared" si="12"/>
        <v>2.4390243902439024</v>
      </c>
      <c r="S42" s="117"/>
      <c r="T42" s="15"/>
      <c r="U42" s="11">
        <v>6</v>
      </c>
      <c r="V42" s="13">
        <f t="shared" si="9"/>
        <v>100</v>
      </c>
      <c r="W42" s="16"/>
      <c r="X42" s="16"/>
    </row>
    <row r="43" spans="1:24" s="17" customFormat="1" ht="12">
      <c r="A43" s="11">
        <v>36</v>
      </c>
      <c r="B43" s="12" t="s">
        <v>72</v>
      </c>
      <c r="C43" s="11">
        <f t="shared" si="14"/>
        <v>297</v>
      </c>
      <c r="D43" s="11">
        <v>5</v>
      </c>
      <c r="E43" s="13">
        <f t="shared" si="13"/>
        <v>1.6835016835016836</v>
      </c>
      <c r="F43" s="11">
        <v>13</v>
      </c>
      <c r="G43" s="13">
        <f t="shared" si="11"/>
        <v>4.377104377104377</v>
      </c>
      <c r="H43" s="14">
        <f t="shared" si="15"/>
        <v>279</v>
      </c>
      <c r="I43" s="14">
        <f t="shared" si="16"/>
        <v>275</v>
      </c>
      <c r="J43" s="15">
        <f t="shared" si="17"/>
        <v>98.5663082437276</v>
      </c>
      <c r="K43" s="11">
        <v>95</v>
      </c>
      <c r="L43" s="134">
        <f t="shared" si="18"/>
        <v>34.05017921146953</v>
      </c>
      <c r="M43" s="11">
        <v>180</v>
      </c>
      <c r="N43" s="15">
        <f t="shared" si="19"/>
        <v>64.51612903225806</v>
      </c>
      <c r="O43" s="11">
        <f t="shared" si="20"/>
        <v>4</v>
      </c>
      <c r="P43" s="15">
        <f t="shared" si="21"/>
        <v>1.4336917562724014</v>
      </c>
      <c r="Q43" s="11">
        <v>4</v>
      </c>
      <c r="R43" s="15">
        <f t="shared" si="12"/>
        <v>1.4336917562724014</v>
      </c>
      <c r="S43" s="117"/>
      <c r="T43" s="15"/>
      <c r="U43" s="11">
        <v>63</v>
      </c>
      <c r="V43" s="13">
        <f t="shared" si="9"/>
        <v>100</v>
      </c>
      <c r="W43" s="16"/>
      <c r="X43" s="16"/>
    </row>
    <row r="44" spans="1:24" s="17" customFormat="1" ht="12">
      <c r="A44" s="11">
        <v>37</v>
      </c>
      <c r="B44" s="12" t="s">
        <v>34</v>
      </c>
      <c r="C44" s="11">
        <f t="shared" si="14"/>
        <v>47</v>
      </c>
      <c r="D44" s="11">
        <v>1</v>
      </c>
      <c r="E44" s="13">
        <f t="shared" si="13"/>
        <v>2.127659574468085</v>
      </c>
      <c r="F44" s="11">
        <v>4</v>
      </c>
      <c r="G44" s="13">
        <f t="shared" si="11"/>
        <v>8.51063829787234</v>
      </c>
      <c r="H44" s="14">
        <f t="shared" si="15"/>
        <v>42</v>
      </c>
      <c r="I44" s="14">
        <f t="shared" si="16"/>
        <v>42</v>
      </c>
      <c r="J44" s="15">
        <f t="shared" si="17"/>
        <v>100</v>
      </c>
      <c r="K44" s="11">
        <v>14</v>
      </c>
      <c r="L44" s="134">
        <f t="shared" si="18"/>
        <v>33.333333333333336</v>
      </c>
      <c r="M44" s="11">
        <v>28</v>
      </c>
      <c r="N44" s="15">
        <f t="shared" si="19"/>
        <v>66.66666666666667</v>
      </c>
      <c r="O44" s="11">
        <f t="shared" si="20"/>
        <v>0</v>
      </c>
      <c r="P44" s="15">
        <f t="shared" si="21"/>
        <v>0</v>
      </c>
      <c r="Q44" s="11"/>
      <c r="R44" s="15"/>
      <c r="S44" s="117"/>
      <c r="T44" s="15"/>
      <c r="U44" s="11">
        <v>5</v>
      </c>
      <c r="V44" s="13">
        <f t="shared" si="9"/>
        <v>100</v>
      </c>
      <c r="W44" s="16"/>
      <c r="X44" s="16"/>
    </row>
    <row r="45" spans="1:24" s="17" customFormat="1" ht="12">
      <c r="A45" s="11">
        <v>38</v>
      </c>
      <c r="B45" s="12" t="s">
        <v>74</v>
      </c>
      <c r="C45" s="11">
        <f t="shared" si="14"/>
        <v>344</v>
      </c>
      <c r="D45" s="11">
        <v>4</v>
      </c>
      <c r="E45" s="13">
        <f t="shared" si="13"/>
        <v>1.1627906976744187</v>
      </c>
      <c r="F45" s="11">
        <v>12</v>
      </c>
      <c r="G45" s="13">
        <f t="shared" si="11"/>
        <v>3.488372093023256</v>
      </c>
      <c r="H45" s="14">
        <f t="shared" si="15"/>
        <v>328</v>
      </c>
      <c r="I45" s="14">
        <f t="shared" si="16"/>
        <v>326</v>
      </c>
      <c r="J45" s="15">
        <f t="shared" si="17"/>
        <v>99.39024390243902</v>
      </c>
      <c r="K45" s="11">
        <v>109</v>
      </c>
      <c r="L45" s="134">
        <f t="shared" si="18"/>
        <v>33.23170731707317</v>
      </c>
      <c r="M45" s="11">
        <v>217</v>
      </c>
      <c r="N45" s="15">
        <f t="shared" si="19"/>
        <v>66.15853658536585</v>
      </c>
      <c r="O45" s="11">
        <f t="shared" si="20"/>
        <v>2</v>
      </c>
      <c r="P45" s="15">
        <f t="shared" si="21"/>
        <v>0.6097560975609756</v>
      </c>
      <c r="Q45" s="11">
        <v>2</v>
      </c>
      <c r="R45" s="15">
        <f>(Q45*100)/H45</f>
        <v>0.6097560975609756</v>
      </c>
      <c r="S45" s="117"/>
      <c r="T45" s="15"/>
      <c r="U45" s="11">
        <v>62</v>
      </c>
      <c r="V45" s="13">
        <f t="shared" si="9"/>
        <v>100</v>
      </c>
      <c r="W45" s="16"/>
      <c r="X45" s="16"/>
    </row>
    <row r="46" spans="1:24" s="17" customFormat="1" ht="12">
      <c r="A46" s="11">
        <v>39</v>
      </c>
      <c r="B46" s="12" t="s">
        <v>45</v>
      </c>
      <c r="C46" s="11">
        <f t="shared" si="14"/>
        <v>42</v>
      </c>
      <c r="D46" s="11">
        <v>1</v>
      </c>
      <c r="E46" s="13">
        <f t="shared" si="13"/>
        <v>2.380952380952381</v>
      </c>
      <c r="F46" s="11">
        <v>1</v>
      </c>
      <c r="G46" s="13">
        <f t="shared" si="11"/>
        <v>2.380952380952381</v>
      </c>
      <c r="H46" s="14">
        <f t="shared" si="15"/>
        <v>40</v>
      </c>
      <c r="I46" s="14">
        <f t="shared" si="16"/>
        <v>40</v>
      </c>
      <c r="J46" s="15">
        <f t="shared" si="17"/>
        <v>100</v>
      </c>
      <c r="K46" s="11">
        <v>13</v>
      </c>
      <c r="L46" s="134">
        <f t="shared" si="18"/>
        <v>32.5</v>
      </c>
      <c r="M46" s="11">
        <v>27</v>
      </c>
      <c r="N46" s="15">
        <f t="shared" si="19"/>
        <v>67.5</v>
      </c>
      <c r="O46" s="11">
        <f t="shared" si="20"/>
        <v>0</v>
      </c>
      <c r="P46" s="15">
        <f t="shared" si="21"/>
        <v>0</v>
      </c>
      <c r="Q46" s="11"/>
      <c r="R46" s="15"/>
      <c r="S46" s="117"/>
      <c r="T46" s="15"/>
      <c r="U46" s="11">
        <v>2</v>
      </c>
      <c r="V46" s="13">
        <f t="shared" si="9"/>
        <v>100</v>
      </c>
      <c r="W46" s="16"/>
      <c r="X46" s="16"/>
    </row>
    <row r="47" spans="1:24" s="17" customFormat="1" ht="12">
      <c r="A47" s="11">
        <v>40</v>
      </c>
      <c r="B47" s="12" t="s">
        <v>29</v>
      </c>
      <c r="C47" s="11">
        <f t="shared" si="14"/>
        <v>37</v>
      </c>
      <c r="D47" s="11"/>
      <c r="E47" s="13"/>
      <c r="F47" s="11"/>
      <c r="G47" s="13"/>
      <c r="H47" s="14">
        <f t="shared" si="15"/>
        <v>37</v>
      </c>
      <c r="I47" s="14">
        <f t="shared" si="16"/>
        <v>35</v>
      </c>
      <c r="J47" s="15">
        <f t="shared" si="17"/>
        <v>94.5945945945946</v>
      </c>
      <c r="K47" s="11">
        <v>12</v>
      </c>
      <c r="L47" s="134">
        <f t="shared" si="18"/>
        <v>32.432432432432435</v>
      </c>
      <c r="M47" s="11">
        <v>23</v>
      </c>
      <c r="N47" s="15">
        <f t="shared" si="19"/>
        <v>62.16216216216216</v>
      </c>
      <c r="O47" s="11">
        <f t="shared" si="20"/>
        <v>2</v>
      </c>
      <c r="P47" s="15">
        <f t="shared" si="21"/>
        <v>5.405405405405405</v>
      </c>
      <c r="Q47" s="11">
        <v>2</v>
      </c>
      <c r="R47" s="15">
        <f>(Q47*100)/H47</f>
        <v>5.405405405405405</v>
      </c>
      <c r="S47" s="117"/>
      <c r="T47" s="15"/>
      <c r="U47" s="11">
        <v>1</v>
      </c>
      <c r="V47" s="13">
        <f t="shared" si="9"/>
        <v>100</v>
      </c>
      <c r="W47" s="16"/>
      <c r="X47" s="16"/>
    </row>
    <row r="48" spans="1:24" s="17" customFormat="1" ht="12">
      <c r="A48" s="11">
        <v>41</v>
      </c>
      <c r="B48" s="12" t="s">
        <v>41</v>
      </c>
      <c r="C48" s="11">
        <f t="shared" si="14"/>
        <v>69</v>
      </c>
      <c r="D48" s="11"/>
      <c r="E48" s="13"/>
      <c r="F48" s="11">
        <v>1</v>
      </c>
      <c r="G48" s="13">
        <f aca="true" t="shared" si="22" ref="G48:G53">(F48*100)/C48</f>
        <v>1.4492753623188406</v>
      </c>
      <c r="H48" s="14">
        <f t="shared" si="15"/>
        <v>68</v>
      </c>
      <c r="I48" s="14">
        <f t="shared" si="16"/>
        <v>66</v>
      </c>
      <c r="J48" s="15">
        <f t="shared" si="17"/>
        <v>97.05882352941177</v>
      </c>
      <c r="K48" s="11">
        <v>22</v>
      </c>
      <c r="L48" s="134">
        <f t="shared" si="18"/>
        <v>32.35294117647059</v>
      </c>
      <c r="M48" s="11">
        <v>44</v>
      </c>
      <c r="N48" s="15">
        <f t="shared" si="19"/>
        <v>64.70588235294117</v>
      </c>
      <c r="O48" s="11">
        <f t="shared" si="20"/>
        <v>2</v>
      </c>
      <c r="P48" s="15">
        <f t="shared" si="21"/>
        <v>2.9411764705882355</v>
      </c>
      <c r="Q48" s="11">
        <v>2</v>
      </c>
      <c r="R48" s="15">
        <f>(Q48*100)/H48</f>
        <v>2.9411764705882355</v>
      </c>
      <c r="S48" s="117"/>
      <c r="T48" s="15"/>
      <c r="U48" s="11">
        <v>5</v>
      </c>
      <c r="V48" s="13">
        <f t="shared" si="9"/>
        <v>100</v>
      </c>
      <c r="W48" s="16"/>
      <c r="X48" s="16"/>
    </row>
    <row r="49" spans="1:24" s="20" customFormat="1" ht="12">
      <c r="A49" s="11">
        <v>42</v>
      </c>
      <c r="B49" s="12" t="s">
        <v>43</v>
      </c>
      <c r="C49" s="11">
        <f t="shared" si="14"/>
        <v>67</v>
      </c>
      <c r="D49" s="11">
        <v>1</v>
      </c>
      <c r="E49" s="13">
        <f>(D49*100)/C49</f>
        <v>1.492537313432836</v>
      </c>
      <c r="F49" s="11">
        <v>2</v>
      </c>
      <c r="G49" s="13">
        <f t="shared" si="22"/>
        <v>2.985074626865672</v>
      </c>
      <c r="H49" s="14">
        <f t="shared" si="15"/>
        <v>64</v>
      </c>
      <c r="I49" s="14">
        <f t="shared" si="16"/>
        <v>64</v>
      </c>
      <c r="J49" s="15">
        <f t="shared" si="17"/>
        <v>100</v>
      </c>
      <c r="K49" s="11">
        <v>20</v>
      </c>
      <c r="L49" s="134">
        <f t="shared" si="18"/>
        <v>31.25</v>
      </c>
      <c r="M49" s="11">
        <v>44</v>
      </c>
      <c r="N49" s="15">
        <f t="shared" si="19"/>
        <v>68.75</v>
      </c>
      <c r="O49" s="11">
        <f t="shared" si="20"/>
        <v>0</v>
      </c>
      <c r="P49" s="15">
        <f t="shared" si="21"/>
        <v>0</v>
      </c>
      <c r="Q49" s="11"/>
      <c r="R49" s="15"/>
      <c r="S49" s="117"/>
      <c r="T49" s="15"/>
      <c r="U49" s="11">
        <v>14</v>
      </c>
      <c r="V49" s="13">
        <f t="shared" si="9"/>
        <v>100</v>
      </c>
      <c r="W49" s="16"/>
      <c r="X49" s="16"/>
    </row>
    <row r="50" spans="1:24" s="20" customFormat="1" ht="12">
      <c r="A50" s="11">
        <v>43</v>
      </c>
      <c r="B50" s="12" t="s">
        <v>73</v>
      </c>
      <c r="C50" s="11">
        <f t="shared" si="14"/>
        <v>337</v>
      </c>
      <c r="D50" s="11">
        <v>4</v>
      </c>
      <c r="E50" s="13">
        <f>(D50*100)/C50</f>
        <v>1.1869436201780414</v>
      </c>
      <c r="F50" s="11">
        <v>13</v>
      </c>
      <c r="G50" s="13">
        <f t="shared" si="22"/>
        <v>3.857566765578635</v>
      </c>
      <c r="H50" s="14">
        <f t="shared" si="15"/>
        <v>320</v>
      </c>
      <c r="I50" s="14">
        <f t="shared" si="16"/>
        <v>317</v>
      </c>
      <c r="J50" s="15">
        <f t="shared" si="17"/>
        <v>99.0625</v>
      </c>
      <c r="K50" s="11">
        <v>99</v>
      </c>
      <c r="L50" s="134">
        <f t="shared" si="18"/>
        <v>30.9375</v>
      </c>
      <c r="M50" s="11">
        <v>218</v>
      </c>
      <c r="N50" s="15">
        <f t="shared" si="19"/>
        <v>68.125</v>
      </c>
      <c r="O50" s="11">
        <f t="shared" si="20"/>
        <v>3</v>
      </c>
      <c r="P50" s="15">
        <f t="shared" si="21"/>
        <v>0.9375</v>
      </c>
      <c r="Q50" s="11">
        <v>3</v>
      </c>
      <c r="R50" s="15">
        <f>(Q50*100)/H50</f>
        <v>0.9375</v>
      </c>
      <c r="S50" s="117"/>
      <c r="T50" s="15"/>
      <c r="U50" s="11">
        <v>66</v>
      </c>
      <c r="V50" s="13">
        <f t="shared" si="9"/>
        <v>100</v>
      </c>
      <c r="W50" s="16"/>
      <c r="X50" s="16"/>
    </row>
    <row r="51" spans="1:24" s="20" customFormat="1" ht="12">
      <c r="A51" s="11">
        <v>44</v>
      </c>
      <c r="B51" s="12" t="s">
        <v>36</v>
      </c>
      <c r="C51" s="11">
        <f t="shared" si="14"/>
        <v>30</v>
      </c>
      <c r="D51" s="11">
        <v>2</v>
      </c>
      <c r="E51" s="13">
        <f>(D51*100)/C51</f>
        <v>6.666666666666667</v>
      </c>
      <c r="F51" s="11">
        <v>2</v>
      </c>
      <c r="G51" s="13">
        <f t="shared" si="22"/>
        <v>6.666666666666667</v>
      </c>
      <c r="H51" s="14">
        <f t="shared" si="15"/>
        <v>26</v>
      </c>
      <c r="I51" s="14">
        <f t="shared" si="16"/>
        <v>26</v>
      </c>
      <c r="J51" s="15">
        <f t="shared" si="17"/>
        <v>100</v>
      </c>
      <c r="K51" s="11">
        <v>8</v>
      </c>
      <c r="L51" s="134">
        <f t="shared" si="18"/>
        <v>30.76923076923077</v>
      </c>
      <c r="M51" s="11">
        <v>18</v>
      </c>
      <c r="N51" s="15">
        <f t="shared" si="19"/>
        <v>69.23076923076923</v>
      </c>
      <c r="O51" s="11">
        <f t="shared" si="20"/>
        <v>0</v>
      </c>
      <c r="P51" s="15">
        <f t="shared" si="21"/>
        <v>0</v>
      </c>
      <c r="Q51" s="11"/>
      <c r="R51" s="15"/>
      <c r="S51" s="117"/>
      <c r="T51" s="15"/>
      <c r="U51" s="11">
        <v>2</v>
      </c>
      <c r="V51" s="13">
        <f t="shared" si="9"/>
        <v>100</v>
      </c>
      <c r="W51" s="16"/>
      <c r="X51" s="16"/>
    </row>
    <row r="52" spans="1:24" s="17" customFormat="1" ht="12">
      <c r="A52" s="11">
        <v>45</v>
      </c>
      <c r="B52" s="12" t="s">
        <v>70</v>
      </c>
      <c r="C52" s="11">
        <f t="shared" si="14"/>
        <v>270</v>
      </c>
      <c r="D52" s="11">
        <v>2</v>
      </c>
      <c r="E52" s="13">
        <f>(D52*100)/C52</f>
        <v>0.7407407407407407</v>
      </c>
      <c r="F52" s="11">
        <v>13</v>
      </c>
      <c r="G52" s="13">
        <f t="shared" si="22"/>
        <v>4.814814814814815</v>
      </c>
      <c r="H52" s="14">
        <f t="shared" si="15"/>
        <v>255</v>
      </c>
      <c r="I52" s="14">
        <f t="shared" si="16"/>
        <v>254</v>
      </c>
      <c r="J52" s="15">
        <f t="shared" si="17"/>
        <v>99.6078431372549</v>
      </c>
      <c r="K52" s="11">
        <v>76</v>
      </c>
      <c r="L52" s="134">
        <f t="shared" si="18"/>
        <v>29.80392156862745</v>
      </c>
      <c r="M52" s="11">
        <v>178</v>
      </c>
      <c r="N52" s="15">
        <f t="shared" si="19"/>
        <v>69.80392156862744</v>
      </c>
      <c r="O52" s="11">
        <f t="shared" si="20"/>
        <v>1</v>
      </c>
      <c r="P52" s="15">
        <f t="shared" si="21"/>
        <v>0.39215686274509803</v>
      </c>
      <c r="Q52" s="11">
        <v>1</v>
      </c>
      <c r="R52" s="15">
        <f>(Q52*100)/H52</f>
        <v>0.39215686274509803</v>
      </c>
      <c r="S52" s="117"/>
      <c r="T52" s="15"/>
      <c r="U52" s="11">
        <v>46</v>
      </c>
      <c r="V52" s="13">
        <f t="shared" si="9"/>
        <v>100</v>
      </c>
      <c r="W52" s="16"/>
      <c r="X52" s="16"/>
    </row>
    <row r="53" spans="1:24" s="17" customFormat="1" ht="12">
      <c r="A53" s="11">
        <v>46</v>
      </c>
      <c r="B53" s="12" t="s">
        <v>27</v>
      </c>
      <c r="C53" s="11">
        <f t="shared" si="14"/>
        <v>101</v>
      </c>
      <c r="D53" s="11"/>
      <c r="E53" s="13"/>
      <c r="F53" s="11">
        <v>6</v>
      </c>
      <c r="G53" s="13">
        <f t="shared" si="22"/>
        <v>5.9405940594059405</v>
      </c>
      <c r="H53" s="14">
        <f t="shared" si="15"/>
        <v>95</v>
      </c>
      <c r="I53" s="14">
        <f t="shared" si="16"/>
        <v>92</v>
      </c>
      <c r="J53" s="15">
        <f t="shared" si="17"/>
        <v>96.84210526315789</v>
      </c>
      <c r="K53" s="11">
        <v>25</v>
      </c>
      <c r="L53" s="134">
        <f t="shared" si="18"/>
        <v>26.31578947368421</v>
      </c>
      <c r="M53" s="11">
        <v>67</v>
      </c>
      <c r="N53" s="15">
        <f t="shared" si="19"/>
        <v>70.52631578947368</v>
      </c>
      <c r="O53" s="11">
        <f t="shared" si="20"/>
        <v>3</v>
      </c>
      <c r="P53" s="15">
        <f t="shared" si="21"/>
        <v>3.1578947368421053</v>
      </c>
      <c r="Q53" s="11">
        <v>3</v>
      </c>
      <c r="R53" s="15">
        <f>(Q53*100)/H53</f>
        <v>3.1578947368421053</v>
      </c>
      <c r="S53" s="117"/>
      <c r="T53" s="15"/>
      <c r="U53" s="11">
        <v>13</v>
      </c>
      <c r="V53" s="13">
        <f t="shared" si="9"/>
        <v>100</v>
      </c>
      <c r="W53" s="18"/>
      <c r="X53" s="16"/>
    </row>
    <row r="54" spans="1:24" s="17" customFormat="1" ht="12">
      <c r="A54" s="11">
        <v>47</v>
      </c>
      <c r="B54" s="12" t="s">
        <v>47</v>
      </c>
      <c r="C54" s="11">
        <f t="shared" si="14"/>
        <v>23</v>
      </c>
      <c r="D54" s="11"/>
      <c r="E54" s="13"/>
      <c r="F54" s="11"/>
      <c r="G54" s="13"/>
      <c r="H54" s="14">
        <f t="shared" si="15"/>
        <v>23</v>
      </c>
      <c r="I54" s="14">
        <f t="shared" si="16"/>
        <v>23</v>
      </c>
      <c r="J54" s="15">
        <f t="shared" si="17"/>
        <v>100</v>
      </c>
      <c r="K54" s="11">
        <v>6</v>
      </c>
      <c r="L54" s="134">
        <f t="shared" si="18"/>
        <v>26.08695652173913</v>
      </c>
      <c r="M54" s="11">
        <v>17</v>
      </c>
      <c r="N54" s="15">
        <f t="shared" si="19"/>
        <v>73.91304347826087</v>
      </c>
      <c r="O54" s="11">
        <f t="shared" si="20"/>
        <v>0</v>
      </c>
      <c r="P54" s="15">
        <f t="shared" si="21"/>
        <v>0</v>
      </c>
      <c r="Q54" s="11"/>
      <c r="R54" s="15"/>
      <c r="S54" s="117"/>
      <c r="T54" s="15"/>
      <c r="U54" s="11">
        <v>4</v>
      </c>
      <c r="V54" s="13">
        <f t="shared" si="9"/>
        <v>100</v>
      </c>
      <c r="W54" s="16"/>
      <c r="X54" s="16"/>
    </row>
    <row r="55" spans="1:24" s="17" customFormat="1" ht="12">
      <c r="A55" s="11">
        <v>48</v>
      </c>
      <c r="B55" s="12" t="s">
        <v>39</v>
      </c>
      <c r="C55" s="11">
        <f t="shared" si="14"/>
        <v>87</v>
      </c>
      <c r="D55" s="11"/>
      <c r="E55" s="13"/>
      <c r="F55" s="11">
        <v>3</v>
      </c>
      <c r="G55" s="13">
        <f aca="true" t="shared" si="23" ref="G55:G60">(F55*100)/C55</f>
        <v>3.4482758620689653</v>
      </c>
      <c r="H55" s="14">
        <f t="shared" si="15"/>
        <v>84</v>
      </c>
      <c r="I55" s="14">
        <f t="shared" si="16"/>
        <v>83</v>
      </c>
      <c r="J55" s="15">
        <f t="shared" si="17"/>
        <v>98.80952380952381</v>
      </c>
      <c r="K55" s="11">
        <v>21</v>
      </c>
      <c r="L55" s="134">
        <f t="shared" si="18"/>
        <v>25</v>
      </c>
      <c r="M55" s="11">
        <v>62</v>
      </c>
      <c r="N55" s="15">
        <f t="shared" si="19"/>
        <v>73.80952380952381</v>
      </c>
      <c r="O55" s="11">
        <f t="shared" si="20"/>
        <v>1</v>
      </c>
      <c r="P55" s="15">
        <f t="shared" si="21"/>
        <v>1.1904761904761905</v>
      </c>
      <c r="Q55" s="11">
        <v>1</v>
      </c>
      <c r="R55" s="15">
        <f>(Q55*100)/H55</f>
        <v>1.1904761904761905</v>
      </c>
      <c r="S55" s="117"/>
      <c r="T55" s="15"/>
      <c r="U55" s="11">
        <v>10</v>
      </c>
      <c r="V55" s="13">
        <f t="shared" si="9"/>
        <v>100</v>
      </c>
      <c r="W55" s="16"/>
      <c r="X55" s="16"/>
    </row>
    <row r="56" spans="1:24" s="17" customFormat="1" ht="12">
      <c r="A56" s="11">
        <v>49</v>
      </c>
      <c r="B56" s="12" t="s">
        <v>44</v>
      </c>
      <c r="C56" s="11">
        <f t="shared" si="14"/>
        <v>48</v>
      </c>
      <c r="D56" s="11">
        <v>3</v>
      </c>
      <c r="E56" s="13">
        <f>(D56*100)/C56</f>
        <v>6.25</v>
      </c>
      <c r="F56" s="11">
        <v>1</v>
      </c>
      <c r="G56" s="13">
        <f t="shared" si="23"/>
        <v>2.0833333333333335</v>
      </c>
      <c r="H56" s="14">
        <f t="shared" si="15"/>
        <v>44</v>
      </c>
      <c r="I56" s="14">
        <f t="shared" si="16"/>
        <v>43</v>
      </c>
      <c r="J56" s="15">
        <f t="shared" si="17"/>
        <v>97.72727272727273</v>
      </c>
      <c r="K56" s="11">
        <v>11</v>
      </c>
      <c r="L56" s="134">
        <f t="shared" si="18"/>
        <v>25</v>
      </c>
      <c r="M56" s="11">
        <v>32</v>
      </c>
      <c r="N56" s="15">
        <f t="shared" si="19"/>
        <v>72.72727272727273</v>
      </c>
      <c r="O56" s="11">
        <f t="shared" si="20"/>
        <v>1</v>
      </c>
      <c r="P56" s="15">
        <f t="shared" si="21"/>
        <v>2.272727272727273</v>
      </c>
      <c r="Q56" s="11">
        <v>1</v>
      </c>
      <c r="R56" s="15">
        <f>(Q56*100)/H56</f>
        <v>2.272727272727273</v>
      </c>
      <c r="S56" s="117"/>
      <c r="T56" s="15"/>
      <c r="U56" s="11">
        <v>1</v>
      </c>
      <c r="V56" s="13">
        <f t="shared" si="9"/>
        <v>100</v>
      </c>
      <c r="W56" s="16"/>
      <c r="X56" s="16"/>
    </row>
    <row r="57" spans="1:24" s="17" customFormat="1" ht="12">
      <c r="A57" s="11">
        <v>50</v>
      </c>
      <c r="B57" s="12" t="s">
        <v>28</v>
      </c>
      <c r="C57" s="11">
        <f t="shared" si="14"/>
        <v>30</v>
      </c>
      <c r="D57" s="11"/>
      <c r="E57" s="13"/>
      <c r="F57" s="11">
        <v>1</v>
      </c>
      <c r="G57" s="13">
        <f t="shared" si="23"/>
        <v>3.3333333333333335</v>
      </c>
      <c r="H57" s="14">
        <f t="shared" si="15"/>
        <v>29</v>
      </c>
      <c r="I57" s="14">
        <f t="shared" si="16"/>
        <v>26</v>
      </c>
      <c r="J57" s="15">
        <f t="shared" si="17"/>
        <v>89.65517241379311</v>
      </c>
      <c r="K57" s="11">
        <v>7</v>
      </c>
      <c r="L57" s="134">
        <f t="shared" si="18"/>
        <v>24.137931034482758</v>
      </c>
      <c r="M57" s="11">
        <v>19</v>
      </c>
      <c r="N57" s="15">
        <f t="shared" si="19"/>
        <v>65.51724137931035</v>
      </c>
      <c r="O57" s="11">
        <f t="shared" si="20"/>
        <v>3</v>
      </c>
      <c r="P57" s="15">
        <f t="shared" si="21"/>
        <v>10.344827586206897</v>
      </c>
      <c r="Q57" s="11">
        <v>3</v>
      </c>
      <c r="R57" s="15">
        <f>(Q57*100)/H57</f>
        <v>10.344827586206897</v>
      </c>
      <c r="S57" s="117"/>
      <c r="T57" s="15"/>
      <c r="U57" s="11">
        <v>18</v>
      </c>
      <c r="V57" s="13">
        <f t="shared" si="9"/>
        <v>100</v>
      </c>
      <c r="W57" s="16"/>
      <c r="X57" s="16"/>
    </row>
    <row r="58" spans="1:24" s="17" customFormat="1" ht="12">
      <c r="A58" s="11">
        <v>51</v>
      </c>
      <c r="B58" s="12" t="s">
        <v>25</v>
      </c>
      <c r="C58" s="11">
        <f t="shared" si="14"/>
        <v>56</v>
      </c>
      <c r="D58" s="11"/>
      <c r="E58" s="13"/>
      <c r="F58" s="11">
        <v>2</v>
      </c>
      <c r="G58" s="13">
        <f t="shared" si="23"/>
        <v>3.5714285714285716</v>
      </c>
      <c r="H58" s="14">
        <f t="shared" si="15"/>
        <v>54</v>
      </c>
      <c r="I58" s="14">
        <f t="shared" si="16"/>
        <v>51</v>
      </c>
      <c r="J58" s="15">
        <f t="shared" si="17"/>
        <v>94.44444444444444</v>
      </c>
      <c r="K58" s="11">
        <v>13</v>
      </c>
      <c r="L58" s="134">
        <f t="shared" si="18"/>
        <v>24.074074074074073</v>
      </c>
      <c r="M58" s="11">
        <v>38</v>
      </c>
      <c r="N58" s="15">
        <f t="shared" si="19"/>
        <v>70.37037037037037</v>
      </c>
      <c r="O58" s="11">
        <f t="shared" si="20"/>
        <v>3</v>
      </c>
      <c r="P58" s="15">
        <f t="shared" si="21"/>
        <v>5.555555555555555</v>
      </c>
      <c r="Q58" s="11">
        <v>3</v>
      </c>
      <c r="R58" s="15">
        <f>(Q58*100)/H58</f>
        <v>5.555555555555555</v>
      </c>
      <c r="S58" s="117"/>
      <c r="T58" s="15"/>
      <c r="U58" s="11">
        <v>6</v>
      </c>
      <c r="V58" s="13">
        <f t="shared" si="9"/>
        <v>100</v>
      </c>
      <c r="W58" s="16"/>
      <c r="X58" s="16"/>
    </row>
    <row r="59" spans="1:24" s="17" customFormat="1" ht="12">
      <c r="A59" s="11">
        <v>52</v>
      </c>
      <c r="B59" s="12" t="s">
        <v>24</v>
      </c>
      <c r="C59" s="11">
        <f t="shared" si="14"/>
        <v>56</v>
      </c>
      <c r="D59" s="11">
        <v>1</v>
      </c>
      <c r="E59" s="13">
        <f>(D59*100)/C59</f>
        <v>1.7857142857142858</v>
      </c>
      <c r="F59" s="11">
        <v>1</v>
      </c>
      <c r="G59" s="13">
        <f t="shared" si="23"/>
        <v>1.7857142857142858</v>
      </c>
      <c r="H59" s="14">
        <f t="shared" si="15"/>
        <v>54</v>
      </c>
      <c r="I59" s="14">
        <f t="shared" si="16"/>
        <v>54</v>
      </c>
      <c r="J59" s="15">
        <f t="shared" si="17"/>
        <v>100</v>
      </c>
      <c r="K59" s="11">
        <v>12</v>
      </c>
      <c r="L59" s="134">
        <f t="shared" si="18"/>
        <v>22.22222222222222</v>
      </c>
      <c r="M59" s="11">
        <v>42</v>
      </c>
      <c r="N59" s="15">
        <f t="shared" si="19"/>
        <v>77.77777777777777</v>
      </c>
      <c r="O59" s="11">
        <f t="shared" si="20"/>
        <v>0</v>
      </c>
      <c r="P59" s="15">
        <f t="shared" si="21"/>
        <v>0</v>
      </c>
      <c r="Q59" s="11"/>
      <c r="R59" s="15"/>
      <c r="S59" s="117"/>
      <c r="T59" s="15"/>
      <c r="U59" s="11">
        <v>10</v>
      </c>
      <c r="V59" s="13">
        <f t="shared" si="9"/>
        <v>100</v>
      </c>
      <c r="W59" s="16"/>
      <c r="X59" s="16"/>
    </row>
    <row r="60" spans="1:24" s="17" customFormat="1" ht="12">
      <c r="A60" s="14">
        <v>53</v>
      </c>
      <c r="B60" s="12" t="s">
        <v>18</v>
      </c>
      <c r="C60" s="11">
        <f t="shared" si="14"/>
        <v>150</v>
      </c>
      <c r="D60" s="11"/>
      <c r="E60" s="13"/>
      <c r="F60" s="11">
        <v>5</v>
      </c>
      <c r="G60" s="13">
        <f t="shared" si="23"/>
        <v>3.3333333333333335</v>
      </c>
      <c r="H60" s="14">
        <f t="shared" si="15"/>
        <v>145</v>
      </c>
      <c r="I60" s="14">
        <f t="shared" si="16"/>
        <v>143</v>
      </c>
      <c r="J60" s="15">
        <f t="shared" si="17"/>
        <v>98.62068965517241</v>
      </c>
      <c r="K60" s="11">
        <v>26</v>
      </c>
      <c r="L60" s="134">
        <f t="shared" si="18"/>
        <v>17.93103448275862</v>
      </c>
      <c r="M60" s="11">
        <v>117</v>
      </c>
      <c r="N60" s="15">
        <f t="shared" si="19"/>
        <v>80.6896551724138</v>
      </c>
      <c r="O60" s="11">
        <f t="shared" si="20"/>
        <v>2</v>
      </c>
      <c r="P60" s="15">
        <f t="shared" si="21"/>
        <v>1.3793103448275863</v>
      </c>
      <c r="Q60" s="11">
        <v>2</v>
      </c>
      <c r="R60" s="15">
        <f>(Q60*100)/H60</f>
        <v>1.3793103448275863</v>
      </c>
      <c r="S60" s="117"/>
      <c r="T60" s="15"/>
      <c r="U60" s="11">
        <v>20</v>
      </c>
      <c r="V60" s="13">
        <f t="shared" si="9"/>
        <v>100</v>
      </c>
      <c r="W60" s="16"/>
      <c r="X60" s="16"/>
    </row>
    <row r="61" spans="1:24" s="17" customFormat="1" ht="12">
      <c r="A61" s="11">
        <v>54</v>
      </c>
      <c r="B61" s="12" t="s">
        <v>46</v>
      </c>
      <c r="C61" s="11">
        <f t="shared" si="14"/>
        <v>23</v>
      </c>
      <c r="D61" s="11"/>
      <c r="E61" s="13"/>
      <c r="F61" s="11"/>
      <c r="G61" s="13"/>
      <c r="H61" s="14">
        <f t="shared" si="15"/>
        <v>23</v>
      </c>
      <c r="I61" s="14">
        <f t="shared" si="16"/>
        <v>23</v>
      </c>
      <c r="J61" s="15">
        <f t="shared" si="17"/>
        <v>100</v>
      </c>
      <c r="K61" s="46">
        <v>4</v>
      </c>
      <c r="L61" s="134">
        <f t="shared" si="18"/>
        <v>17.391304347826086</v>
      </c>
      <c r="M61" s="46">
        <v>19</v>
      </c>
      <c r="N61" s="15">
        <f t="shared" si="19"/>
        <v>82.6086956521739</v>
      </c>
      <c r="O61" s="11">
        <f t="shared" si="20"/>
        <v>0</v>
      </c>
      <c r="P61" s="15">
        <f t="shared" si="21"/>
        <v>0</v>
      </c>
      <c r="Q61" s="46"/>
      <c r="R61" s="15"/>
      <c r="S61" s="118"/>
      <c r="T61" s="15"/>
      <c r="U61" s="11">
        <v>0</v>
      </c>
      <c r="V61" s="13">
        <v>0</v>
      </c>
      <c r="W61" s="16"/>
      <c r="X61" s="16"/>
    </row>
    <row r="62" spans="1:24" s="17" customFormat="1" ht="12">
      <c r="A62" s="14">
        <v>55</v>
      </c>
      <c r="B62" s="12" t="s">
        <v>26</v>
      </c>
      <c r="C62" s="11">
        <f t="shared" si="14"/>
        <v>40</v>
      </c>
      <c r="D62" s="11">
        <v>1</v>
      </c>
      <c r="E62" s="13">
        <f>(D62*100)/C62</f>
        <v>2.5</v>
      </c>
      <c r="F62" s="11">
        <v>4</v>
      </c>
      <c r="G62" s="13">
        <f>(F62*100)/C62</f>
        <v>10</v>
      </c>
      <c r="H62" s="14">
        <f t="shared" si="15"/>
        <v>35</v>
      </c>
      <c r="I62" s="14">
        <f t="shared" si="16"/>
        <v>34</v>
      </c>
      <c r="J62" s="15">
        <f t="shared" si="17"/>
        <v>97.14285714285714</v>
      </c>
      <c r="K62" s="11">
        <v>6</v>
      </c>
      <c r="L62" s="134">
        <f t="shared" si="18"/>
        <v>17.142857142857142</v>
      </c>
      <c r="M62" s="11">
        <v>28</v>
      </c>
      <c r="N62" s="15">
        <f t="shared" si="19"/>
        <v>80</v>
      </c>
      <c r="O62" s="11">
        <f t="shared" si="20"/>
        <v>1</v>
      </c>
      <c r="P62" s="15">
        <f t="shared" si="21"/>
        <v>2.857142857142857</v>
      </c>
      <c r="Q62" s="11"/>
      <c r="R62" s="15"/>
      <c r="S62" s="117">
        <v>1</v>
      </c>
      <c r="T62" s="15">
        <f>(S62*100)/H62</f>
        <v>2.857142857142857</v>
      </c>
      <c r="U62" s="11">
        <v>9</v>
      </c>
      <c r="V62" s="13">
        <f>U62*100/(U62+W62)</f>
        <v>100</v>
      </c>
      <c r="W62" s="18"/>
      <c r="X62" s="16"/>
    </row>
    <row r="63" spans="1:24" s="17" customFormat="1" ht="12">
      <c r="A63" s="11">
        <v>56</v>
      </c>
      <c r="B63" s="12" t="s">
        <v>23</v>
      </c>
      <c r="C63" s="11">
        <f t="shared" si="14"/>
        <v>29</v>
      </c>
      <c r="D63" s="11"/>
      <c r="E63" s="13"/>
      <c r="F63" s="11"/>
      <c r="G63" s="13"/>
      <c r="H63" s="14">
        <f t="shared" si="15"/>
        <v>29</v>
      </c>
      <c r="I63" s="14">
        <f t="shared" si="16"/>
        <v>29</v>
      </c>
      <c r="J63" s="15">
        <f t="shared" si="17"/>
        <v>100</v>
      </c>
      <c r="K63" s="11">
        <v>4</v>
      </c>
      <c r="L63" s="134">
        <f t="shared" si="18"/>
        <v>13.793103448275861</v>
      </c>
      <c r="M63" s="11">
        <v>25</v>
      </c>
      <c r="N63" s="15">
        <f t="shared" si="19"/>
        <v>86.20689655172414</v>
      </c>
      <c r="O63" s="11">
        <f t="shared" si="20"/>
        <v>0</v>
      </c>
      <c r="P63" s="15">
        <f t="shared" si="21"/>
        <v>0</v>
      </c>
      <c r="Q63" s="11"/>
      <c r="R63" s="15"/>
      <c r="S63" s="117"/>
      <c r="T63" s="15"/>
      <c r="U63" s="11">
        <v>6</v>
      </c>
      <c r="V63" s="13">
        <f>U63*100/(U63+W63)</f>
        <v>100</v>
      </c>
      <c r="W63" s="16"/>
      <c r="X63" s="16"/>
    </row>
    <row r="64" spans="1:24" s="17" customFormat="1" ht="12">
      <c r="A64" s="14">
        <v>57</v>
      </c>
      <c r="B64" s="12" t="s">
        <v>20</v>
      </c>
      <c r="C64" s="11">
        <f t="shared" si="14"/>
        <v>24</v>
      </c>
      <c r="D64" s="11"/>
      <c r="E64" s="13"/>
      <c r="F64" s="11">
        <v>2</v>
      </c>
      <c r="G64" s="13">
        <f>(F64*100)/C64</f>
        <v>8.333333333333334</v>
      </c>
      <c r="H64" s="14">
        <f t="shared" si="15"/>
        <v>22</v>
      </c>
      <c r="I64" s="14">
        <f t="shared" si="16"/>
        <v>22</v>
      </c>
      <c r="J64" s="15">
        <f t="shared" si="17"/>
        <v>100</v>
      </c>
      <c r="K64" s="11">
        <v>3</v>
      </c>
      <c r="L64" s="134">
        <f t="shared" si="18"/>
        <v>13.636363636363637</v>
      </c>
      <c r="M64" s="11">
        <v>19</v>
      </c>
      <c r="N64" s="15">
        <f t="shared" si="19"/>
        <v>86.36363636363636</v>
      </c>
      <c r="O64" s="11">
        <f t="shared" si="20"/>
        <v>0</v>
      </c>
      <c r="P64" s="15">
        <f t="shared" si="21"/>
        <v>0</v>
      </c>
      <c r="Q64" s="11"/>
      <c r="R64" s="15"/>
      <c r="S64" s="117"/>
      <c r="T64" s="15"/>
      <c r="U64" s="11">
        <v>9</v>
      </c>
      <c r="V64" s="13">
        <f>U64*100/(U64+W64)</f>
        <v>100</v>
      </c>
      <c r="W64" s="16"/>
      <c r="X64" s="16"/>
    </row>
    <row r="65" spans="1:24" s="17" customFormat="1" ht="12">
      <c r="A65" s="11">
        <v>58</v>
      </c>
      <c r="B65" s="12" t="s">
        <v>62</v>
      </c>
      <c r="C65" s="11">
        <f t="shared" si="14"/>
        <v>37</v>
      </c>
      <c r="D65" s="11"/>
      <c r="E65" s="13"/>
      <c r="F65" s="11"/>
      <c r="G65" s="13"/>
      <c r="H65" s="14">
        <f t="shared" si="15"/>
        <v>37</v>
      </c>
      <c r="I65" s="14">
        <f t="shared" si="16"/>
        <v>37</v>
      </c>
      <c r="J65" s="15">
        <f t="shared" si="17"/>
        <v>100</v>
      </c>
      <c r="K65" s="11">
        <v>5</v>
      </c>
      <c r="L65" s="134">
        <f t="shared" si="18"/>
        <v>13.513513513513514</v>
      </c>
      <c r="M65" s="11">
        <v>32</v>
      </c>
      <c r="N65" s="15">
        <f t="shared" si="19"/>
        <v>86.48648648648648</v>
      </c>
      <c r="O65" s="11">
        <f t="shared" si="20"/>
        <v>0</v>
      </c>
      <c r="P65" s="15">
        <f t="shared" si="21"/>
        <v>0</v>
      </c>
      <c r="Q65" s="11"/>
      <c r="R65" s="15"/>
      <c r="S65" s="117"/>
      <c r="T65" s="15"/>
      <c r="U65" s="11">
        <v>0</v>
      </c>
      <c r="V65" s="13">
        <v>0</v>
      </c>
      <c r="W65" s="16"/>
      <c r="X65" s="16"/>
    </row>
    <row r="66" spans="1:24" s="17" customFormat="1" ht="12">
      <c r="A66" s="14">
        <v>59</v>
      </c>
      <c r="B66" s="12" t="s">
        <v>19</v>
      </c>
      <c r="C66" s="11">
        <f t="shared" si="14"/>
        <v>27</v>
      </c>
      <c r="D66" s="11">
        <v>1</v>
      </c>
      <c r="E66" s="13">
        <f>(D66*100)/C66</f>
        <v>3.7037037037037037</v>
      </c>
      <c r="F66" s="11"/>
      <c r="G66" s="13"/>
      <c r="H66" s="14">
        <f t="shared" si="15"/>
        <v>26</v>
      </c>
      <c r="I66" s="14">
        <f t="shared" si="16"/>
        <v>25</v>
      </c>
      <c r="J66" s="15">
        <f t="shared" si="17"/>
        <v>96.15384615384616</v>
      </c>
      <c r="K66" s="11">
        <v>1</v>
      </c>
      <c r="L66" s="134">
        <f t="shared" si="18"/>
        <v>3.8461538461538463</v>
      </c>
      <c r="M66" s="11">
        <v>24</v>
      </c>
      <c r="N66" s="15">
        <f t="shared" si="19"/>
        <v>92.3076923076923</v>
      </c>
      <c r="O66" s="11">
        <f t="shared" si="20"/>
        <v>1</v>
      </c>
      <c r="P66" s="15">
        <f t="shared" si="21"/>
        <v>3.8461538461538463</v>
      </c>
      <c r="Q66" s="11"/>
      <c r="R66" s="15"/>
      <c r="S66" s="117">
        <v>1</v>
      </c>
      <c r="T66" s="15">
        <f>(S66*100)/H66</f>
        <v>3.8461538461538463</v>
      </c>
      <c r="U66" s="11">
        <v>6</v>
      </c>
      <c r="V66" s="13">
        <f>U66*100/(U66+W66)</f>
        <v>100</v>
      </c>
      <c r="W66" s="16"/>
      <c r="X66" s="16"/>
    </row>
    <row r="67" spans="1:24" s="17" customFormat="1" ht="12">
      <c r="A67" s="256" t="s">
        <v>75</v>
      </c>
      <c r="B67" s="256"/>
      <c r="C67" s="21">
        <f t="shared" si="14"/>
        <v>7394</v>
      </c>
      <c r="D67" s="21">
        <f>SUM(D8:D66)</f>
        <v>99</v>
      </c>
      <c r="E67" s="22">
        <f>(D67*100)/C67</f>
        <v>1.3389234514471193</v>
      </c>
      <c r="F67" s="21">
        <f>SUM(F8:F66)</f>
        <v>222</v>
      </c>
      <c r="G67" s="22">
        <f>(F67*100)/C67</f>
        <v>3.0024344062753583</v>
      </c>
      <c r="H67" s="21">
        <f t="shared" si="15"/>
        <v>7073</v>
      </c>
      <c r="I67" s="21">
        <f t="shared" si="16"/>
        <v>6951</v>
      </c>
      <c r="J67" s="134">
        <f t="shared" si="17"/>
        <v>98.27513077901881</v>
      </c>
      <c r="K67" s="135">
        <f>SUM(K8:K66)</f>
        <v>2703</v>
      </c>
      <c r="L67" s="22">
        <f t="shared" si="18"/>
        <v>38.21575003534568</v>
      </c>
      <c r="M67" s="135">
        <f>SUM(M8:M66)</f>
        <v>4248</v>
      </c>
      <c r="N67" s="22">
        <f t="shared" si="19"/>
        <v>60.059380743673124</v>
      </c>
      <c r="O67" s="21">
        <f>SUM(O8:O66)</f>
        <v>122</v>
      </c>
      <c r="P67" s="22">
        <f t="shared" si="21"/>
        <v>1.724869220981196</v>
      </c>
      <c r="Q67" s="21">
        <f>SUM(Q8:Q66)</f>
        <v>109</v>
      </c>
      <c r="R67" s="22">
        <f>(Q67*100)/H67</f>
        <v>1.541071681040577</v>
      </c>
      <c r="S67" s="21">
        <f>SUM(S8:S66)</f>
        <v>13</v>
      </c>
      <c r="T67" s="22">
        <f>(S67*100)/H67</f>
        <v>0.18379753994061926</v>
      </c>
      <c r="U67" s="21">
        <f>SUM(U8:U66)</f>
        <v>1367</v>
      </c>
      <c r="V67" s="22">
        <f>U67*100/(U67+W67)</f>
        <v>100</v>
      </c>
      <c r="W67" s="21">
        <f>SUM(W8:W66)</f>
        <v>0</v>
      </c>
      <c r="X67" s="16"/>
    </row>
    <row r="68" spans="3:22" s="17" customFormat="1" ht="12">
      <c r="C68" s="23"/>
      <c r="D68" s="23"/>
      <c r="E68" s="23"/>
      <c r="F68" s="23"/>
      <c r="G68" s="23"/>
      <c r="H68" s="23"/>
      <c r="I68" s="24"/>
      <c r="J68" s="23"/>
      <c r="K68" s="24"/>
      <c r="L68" s="23"/>
      <c r="M68" s="24"/>
      <c r="N68" s="23"/>
      <c r="O68" s="23"/>
      <c r="P68" s="23"/>
      <c r="Q68" s="23"/>
      <c r="R68" s="23"/>
      <c r="S68" s="23"/>
      <c r="T68" s="23"/>
      <c r="U68" s="23"/>
      <c r="V68" s="23"/>
    </row>
    <row r="69" spans="3:22" s="17" customFormat="1" ht="12">
      <c r="C69" s="23"/>
      <c r="D69" s="23"/>
      <c r="E69" s="23"/>
      <c r="F69" s="23"/>
      <c r="G69" s="23"/>
      <c r="H69" s="23"/>
      <c r="I69" s="23"/>
      <c r="J69" s="23"/>
      <c r="K69" s="24"/>
      <c r="L69" s="23"/>
      <c r="M69" s="24"/>
      <c r="N69" s="23"/>
      <c r="O69" s="23"/>
      <c r="P69" s="23"/>
      <c r="Q69" s="23"/>
      <c r="R69" s="23"/>
      <c r="S69" s="23"/>
      <c r="T69" s="23"/>
      <c r="U69" s="23"/>
      <c r="V69" s="23"/>
    </row>
    <row r="70" spans="3:22" s="17" customFormat="1" ht="12">
      <c r="C70" s="23"/>
      <c r="D70" s="23"/>
      <c r="E70" s="23"/>
      <c r="F70" s="23"/>
      <c r="G70" s="23"/>
      <c r="H70" s="23"/>
      <c r="I70" s="23"/>
      <c r="J70" s="23"/>
      <c r="K70" s="24"/>
      <c r="L70" s="23"/>
      <c r="M70" s="24"/>
      <c r="N70" s="23"/>
      <c r="O70" s="23"/>
      <c r="P70" s="23"/>
      <c r="Q70" s="23"/>
      <c r="R70" s="23"/>
      <c r="S70" s="23"/>
      <c r="T70" s="23"/>
      <c r="U70" s="23"/>
      <c r="V70" s="23"/>
    </row>
    <row r="71" spans="3:22" s="17" customFormat="1" ht="12">
      <c r="C71" s="23"/>
      <c r="D71" s="23"/>
      <c r="E71" s="23"/>
      <c r="F71" s="23"/>
      <c r="G71" s="23"/>
      <c r="H71" s="23"/>
      <c r="I71" s="23"/>
      <c r="J71" s="23"/>
      <c r="K71" s="24"/>
      <c r="L71" s="23"/>
      <c r="M71" s="24"/>
      <c r="N71" s="23"/>
      <c r="O71" s="23"/>
      <c r="P71" s="23"/>
      <c r="Q71" s="23"/>
      <c r="R71" s="23"/>
      <c r="S71" s="23"/>
      <c r="T71" s="23"/>
      <c r="U71" s="23"/>
      <c r="V71" s="23"/>
    </row>
    <row r="72" spans="3:22" s="17" customFormat="1" ht="12">
      <c r="C72" s="23"/>
      <c r="D72" s="23"/>
      <c r="E72" s="23"/>
      <c r="F72" s="23"/>
      <c r="G72" s="23"/>
      <c r="H72" s="23"/>
      <c r="I72" s="23"/>
      <c r="J72" s="23"/>
      <c r="K72" s="24"/>
      <c r="L72" s="23"/>
      <c r="M72" s="24"/>
      <c r="N72" s="23"/>
      <c r="O72" s="23"/>
      <c r="P72" s="23"/>
      <c r="Q72" s="23"/>
      <c r="R72" s="23"/>
      <c r="S72" s="23"/>
      <c r="T72" s="23"/>
      <c r="U72" s="23"/>
      <c r="V72" s="23"/>
    </row>
    <row r="73" spans="3:22" s="17" customFormat="1" ht="12">
      <c r="C73" s="23"/>
      <c r="D73" s="23"/>
      <c r="E73" s="23"/>
      <c r="F73" s="23"/>
      <c r="G73" s="23"/>
      <c r="H73" s="23"/>
      <c r="I73" s="23"/>
      <c r="J73" s="23"/>
      <c r="K73" s="24"/>
      <c r="L73" s="23"/>
      <c r="M73" s="24"/>
      <c r="N73" s="23"/>
      <c r="O73" s="23"/>
      <c r="P73" s="23"/>
      <c r="Q73" s="23"/>
      <c r="R73" s="23"/>
      <c r="S73" s="23"/>
      <c r="T73" s="23"/>
      <c r="U73" s="23"/>
      <c r="V73" s="23"/>
    </row>
    <row r="74" spans="3:22" s="17" customFormat="1" ht="12">
      <c r="C74" s="23"/>
      <c r="D74" s="23"/>
      <c r="E74" s="23"/>
      <c r="F74" s="23"/>
      <c r="G74" s="23"/>
      <c r="H74" s="23"/>
      <c r="I74" s="23"/>
      <c r="J74" s="23"/>
      <c r="K74" s="24"/>
      <c r="L74" s="23"/>
      <c r="M74" s="24"/>
      <c r="N74" s="23"/>
      <c r="O74" s="23"/>
      <c r="P74" s="23"/>
      <c r="Q74" s="23"/>
      <c r="R74" s="23"/>
      <c r="S74" s="23"/>
      <c r="T74" s="23"/>
      <c r="U74" s="23"/>
      <c r="V74" s="23"/>
    </row>
    <row r="75" spans="3:22" s="17" customFormat="1" ht="12">
      <c r="C75" s="23"/>
      <c r="D75" s="23"/>
      <c r="E75" s="23"/>
      <c r="F75" s="23"/>
      <c r="G75" s="23"/>
      <c r="H75" s="23"/>
      <c r="I75" s="23"/>
      <c r="J75" s="23"/>
      <c r="K75" s="24"/>
      <c r="L75" s="23"/>
      <c r="M75" s="24"/>
      <c r="N75" s="23"/>
      <c r="O75" s="23"/>
      <c r="P75" s="23"/>
      <c r="Q75" s="23"/>
      <c r="R75" s="23"/>
      <c r="S75" s="23"/>
      <c r="T75" s="23"/>
      <c r="U75" s="23"/>
      <c r="V75" s="23"/>
    </row>
    <row r="76" spans="3:22" s="17" customFormat="1" ht="12">
      <c r="C76" s="23"/>
      <c r="D76" s="23"/>
      <c r="E76" s="23"/>
      <c r="F76" s="23"/>
      <c r="G76" s="23"/>
      <c r="H76" s="23"/>
      <c r="I76" s="23"/>
      <c r="J76" s="23"/>
      <c r="K76" s="24"/>
      <c r="L76" s="23"/>
      <c r="M76" s="24"/>
      <c r="N76" s="23"/>
      <c r="O76" s="23"/>
      <c r="P76" s="23"/>
      <c r="Q76" s="23"/>
      <c r="R76" s="23"/>
      <c r="S76" s="23"/>
      <c r="T76" s="23"/>
      <c r="U76" s="23"/>
      <c r="V76" s="23"/>
    </row>
    <row r="77" spans="3:22" s="17" customFormat="1" ht="12">
      <c r="C77" s="23"/>
      <c r="D77" s="23"/>
      <c r="E77" s="23"/>
      <c r="F77" s="23"/>
      <c r="G77" s="23"/>
      <c r="H77" s="23"/>
      <c r="I77" s="23"/>
      <c r="J77" s="23"/>
      <c r="K77" s="24"/>
      <c r="L77" s="23"/>
      <c r="M77" s="24"/>
      <c r="N77" s="23"/>
      <c r="O77" s="23"/>
      <c r="P77" s="23"/>
      <c r="Q77" s="23"/>
      <c r="R77" s="23"/>
      <c r="S77" s="23"/>
      <c r="T77" s="23"/>
      <c r="U77" s="23"/>
      <c r="V77" s="23"/>
    </row>
    <row r="78" spans="3:22" s="17" customFormat="1" ht="12">
      <c r="C78" s="23"/>
      <c r="D78" s="23"/>
      <c r="E78" s="23"/>
      <c r="F78" s="23"/>
      <c r="G78" s="23"/>
      <c r="H78" s="23"/>
      <c r="I78" s="23"/>
      <c r="J78" s="23"/>
      <c r="K78" s="24"/>
      <c r="L78" s="23"/>
      <c r="M78" s="24"/>
      <c r="N78" s="23"/>
      <c r="O78" s="23"/>
      <c r="P78" s="23"/>
      <c r="Q78" s="23"/>
      <c r="R78" s="23"/>
      <c r="S78" s="23"/>
      <c r="T78" s="23"/>
      <c r="U78" s="23"/>
      <c r="V78" s="23"/>
    </row>
    <row r="79" spans="3:22" s="17" customFormat="1" ht="12">
      <c r="C79" s="23"/>
      <c r="D79" s="23"/>
      <c r="E79" s="23"/>
      <c r="F79" s="23"/>
      <c r="G79" s="23"/>
      <c r="H79" s="23"/>
      <c r="I79" s="23"/>
      <c r="J79" s="23"/>
      <c r="K79" s="24"/>
      <c r="L79" s="23"/>
      <c r="M79" s="24"/>
      <c r="N79" s="23"/>
      <c r="O79" s="23"/>
      <c r="P79" s="23"/>
      <c r="Q79" s="23"/>
      <c r="R79" s="23"/>
      <c r="S79" s="23"/>
      <c r="T79" s="23"/>
      <c r="U79" s="23"/>
      <c r="V79" s="23"/>
    </row>
    <row r="80" spans="3:22" s="17" customFormat="1" ht="12">
      <c r="C80" s="23"/>
      <c r="D80" s="23"/>
      <c r="E80" s="23"/>
      <c r="F80" s="23"/>
      <c r="G80" s="23"/>
      <c r="H80" s="23"/>
      <c r="I80" s="23"/>
      <c r="J80" s="23"/>
      <c r="K80" s="24"/>
      <c r="L80" s="23"/>
      <c r="M80" s="24"/>
      <c r="N80" s="23"/>
      <c r="O80" s="23"/>
      <c r="P80" s="23"/>
      <c r="Q80" s="23"/>
      <c r="R80" s="23"/>
      <c r="S80" s="23"/>
      <c r="T80" s="23"/>
      <c r="U80" s="23"/>
      <c r="V80" s="23"/>
    </row>
    <row r="81" spans="3:22" s="17" customFormat="1" ht="12">
      <c r="C81" s="23"/>
      <c r="D81" s="23"/>
      <c r="E81" s="23"/>
      <c r="F81" s="23"/>
      <c r="G81" s="23"/>
      <c r="H81" s="23"/>
      <c r="I81" s="23"/>
      <c r="J81" s="23"/>
      <c r="K81" s="24"/>
      <c r="L81" s="23"/>
      <c r="M81" s="24"/>
      <c r="N81" s="23"/>
      <c r="O81" s="23"/>
      <c r="P81" s="23"/>
      <c r="Q81" s="23"/>
      <c r="R81" s="23"/>
      <c r="S81" s="23"/>
      <c r="T81" s="23"/>
      <c r="U81" s="23"/>
      <c r="V81" s="23"/>
    </row>
    <row r="82" spans="3:22" s="17" customFormat="1" ht="12">
      <c r="C82" s="23"/>
      <c r="D82" s="23"/>
      <c r="E82" s="23"/>
      <c r="F82" s="23"/>
      <c r="G82" s="23"/>
      <c r="H82" s="23"/>
      <c r="I82" s="23"/>
      <c r="J82" s="23"/>
      <c r="K82" s="24"/>
      <c r="L82" s="23"/>
      <c r="M82" s="24"/>
      <c r="N82" s="23"/>
      <c r="O82" s="23"/>
      <c r="P82" s="23"/>
      <c r="Q82" s="23"/>
      <c r="R82" s="23"/>
      <c r="S82" s="23"/>
      <c r="T82" s="23"/>
      <c r="U82" s="23"/>
      <c r="V82" s="23"/>
    </row>
    <row r="83" spans="3:22" s="17" customFormat="1" ht="12">
      <c r="C83" s="23"/>
      <c r="D83" s="23"/>
      <c r="E83" s="23"/>
      <c r="F83" s="23"/>
      <c r="G83" s="23"/>
      <c r="H83" s="23"/>
      <c r="I83" s="23"/>
      <c r="J83" s="23"/>
      <c r="K83" s="24"/>
      <c r="L83" s="23"/>
      <c r="M83" s="24"/>
      <c r="N83" s="23"/>
      <c r="O83" s="23"/>
      <c r="P83" s="23"/>
      <c r="Q83" s="23"/>
      <c r="R83" s="23"/>
      <c r="S83" s="23"/>
      <c r="T83" s="23"/>
      <c r="U83" s="23"/>
      <c r="V83" s="23"/>
    </row>
    <row r="84" spans="3:22" s="17" customFormat="1" ht="12">
      <c r="C84" s="23"/>
      <c r="D84" s="23"/>
      <c r="E84" s="23"/>
      <c r="F84" s="23"/>
      <c r="G84" s="23"/>
      <c r="H84" s="23"/>
      <c r="I84" s="23"/>
      <c r="J84" s="23"/>
      <c r="K84" s="24"/>
      <c r="L84" s="23"/>
      <c r="M84" s="24"/>
      <c r="N84" s="23"/>
      <c r="O84" s="23"/>
      <c r="P84" s="23"/>
      <c r="Q84" s="23"/>
      <c r="R84" s="23"/>
      <c r="S84" s="23"/>
      <c r="T84" s="23"/>
      <c r="U84" s="23"/>
      <c r="V84" s="23"/>
    </row>
    <row r="85" spans="3:22" s="17" customFormat="1" ht="12">
      <c r="C85" s="23"/>
      <c r="D85" s="23"/>
      <c r="E85" s="23"/>
      <c r="F85" s="23"/>
      <c r="G85" s="23"/>
      <c r="H85" s="23"/>
      <c r="I85" s="23"/>
      <c r="J85" s="23"/>
      <c r="K85" s="24"/>
      <c r="L85" s="23"/>
      <c r="M85" s="24"/>
      <c r="N85" s="23"/>
      <c r="O85" s="23"/>
      <c r="P85" s="23"/>
      <c r="Q85" s="23"/>
      <c r="R85" s="23"/>
      <c r="S85" s="23"/>
      <c r="T85" s="23"/>
      <c r="U85" s="23"/>
      <c r="V85" s="23"/>
    </row>
    <row r="86" spans="3:22" s="17" customFormat="1" ht="12">
      <c r="C86" s="23"/>
      <c r="D86" s="23"/>
      <c r="E86" s="23"/>
      <c r="F86" s="23"/>
      <c r="G86" s="23"/>
      <c r="H86" s="23"/>
      <c r="I86" s="23"/>
      <c r="J86" s="23"/>
      <c r="K86" s="24"/>
      <c r="L86" s="23"/>
      <c r="M86" s="24"/>
      <c r="N86" s="23"/>
      <c r="O86" s="23"/>
      <c r="P86" s="23"/>
      <c r="Q86" s="23"/>
      <c r="R86" s="23"/>
      <c r="S86" s="23"/>
      <c r="T86" s="23"/>
      <c r="U86" s="23"/>
      <c r="V86" s="23"/>
    </row>
    <row r="87" spans="3:22" s="17" customFormat="1" ht="12">
      <c r="C87" s="23"/>
      <c r="D87" s="23"/>
      <c r="E87" s="23"/>
      <c r="F87" s="23"/>
      <c r="G87" s="23"/>
      <c r="H87" s="23"/>
      <c r="I87" s="23"/>
      <c r="J87" s="23"/>
      <c r="K87" s="24"/>
      <c r="L87" s="23"/>
      <c r="M87" s="24"/>
      <c r="N87" s="23"/>
      <c r="O87" s="23"/>
      <c r="P87" s="23"/>
      <c r="Q87" s="23"/>
      <c r="R87" s="23"/>
      <c r="S87" s="23"/>
      <c r="T87" s="23"/>
      <c r="U87" s="23"/>
      <c r="V87" s="23"/>
    </row>
    <row r="88" spans="3:22" s="17" customFormat="1" ht="12">
      <c r="C88" s="23"/>
      <c r="D88" s="23"/>
      <c r="E88" s="23"/>
      <c r="F88" s="23"/>
      <c r="G88" s="23"/>
      <c r="H88" s="23"/>
      <c r="I88" s="23"/>
      <c r="J88" s="23"/>
      <c r="K88" s="24"/>
      <c r="L88" s="23"/>
      <c r="M88" s="24"/>
      <c r="N88" s="23"/>
      <c r="O88" s="23"/>
      <c r="P88" s="23"/>
      <c r="Q88" s="23"/>
      <c r="R88" s="23"/>
      <c r="S88" s="23"/>
      <c r="T88" s="23"/>
      <c r="U88" s="23"/>
      <c r="V88" s="23"/>
    </row>
    <row r="89" spans="3:22" s="17" customFormat="1" ht="12">
      <c r="C89" s="23"/>
      <c r="D89" s="23"/>
      <c r="E89" s="23"/>
      <c r="F89" s="23"/>
      <c r="G89" s="23"/>
      <c r="H89" s="23"/>
      <c r="I89" s="23"/>
      <c r="J89" s="23"/>
      <c r="K89" s="24"/>
      <c r="L89" s="23"/>
      <c r="M89" s="24"/>
      <c r="N89" s="23"/>
      <c r="O89" s="23"/>
      <c r="P89" s="23"/>
      <c r="Q89" s="23"/>
      <c r="R89" s="23"/>
      <c r="S89" s="23"/>
      <c r="T89" s="23"/>
      <c r="U89" s="23"/>
      <c r="V89" s="23"/>
    </row>
    <row r="90" spans="3:22" s="17" customFormat="1" ht="12">
      <c r="C90" s="23"/>
      <c r="D90" s="23"/>
      <c r="E90" s="23"/>
      <c r="F90" s="23"/>
      <c r="G90" s="23"/>
      <c r="H90" s="23"/>
      <c r="I90" s="23"/>
      <c r="J90" s="23"/>
      <c r="K90" s="24"/>
      <c r="L90" s="23"/>
      <c r="M90" s="24"/>
      <c r="N90" s="23"/>
      <c r="O90" s="23"/>
      <c r="P90" s="23"/>
      <c r="Q90" s="23"/>
      <c r="R90" s="23"/>
      <c r="S90" s="23"/>
      <c r="T90" s="23"/>
      <c r="U90" s="23"/>
      <c r="V90" s="23"/>
    </row>
    <row r="91" spans="3:22" s="17" customFormat="1" ht="12">
      <c r="C91" s="23"/>
      <c r="D91" s="23"/>
      <c r="E91" s="23"/>
      <c r="F91" s="23"/>
      <c r="G91" s="23"/>
      <c r="H91" s="23"/>
      <c r="I91" s="23"/>
      <c r="J91" s="23"/>
      <c r="K91" s="24"/>
      <c r="L91" s="23"/>
      <c r="M91" s="24"/>
      <c r="N91" s="23"/>
      <c r="O91" s="23"/>
      <c r="P91" s="23"/>
      <c r="Q91" s="23"/>
      <c r="R91" s="23"/>
      <c r="S91" s="23"/>
      <c r="T91" s="23"/>
      <c r="U91" s="23"/>
      <c r="V91" s="23"/>
    </row>
    <row r="92" spans="3:22" s="17" customFormat="1" ht="12">
      <c r="C92" s="23"/>
      <c r="D92" s="23"/>
      <c r="E92" s="23"/>
      <c r="F92" s="23"/>
      <c r="G92" s="23"/>
      <c r="H92" s="23"/>
      <c r="I92" s="23"/>
      <c r="J92" s="23"/>
      <c r="K92" s="24"/>
      <c r="L92" s="23"/>
      <c r="M92" s="24"/>
      <c r="N92" s="23"/>
      <c r="O92" s="23"/>
      <c r="P92" s="23"/>
      <c r="Q92" s="23"/>
      <c r="R92" s="23"/>
      <c r="S92" s="23"/>
      <c r="T92" s="23"/>
      <c r="U92" s="23"/>
      <c r="V92" s="23"/>
    </row>
    <row r="93" spans="3:22" s="17" customFormat="1" ht="12">
      <c r="C93" s="23"/>
      <c r="D93" s="23"/>
      <c r="E93" s="23"/>
      <c r="F93" s="23"/>
      <c r="G93" s="23"/>
      <c r="H93" s="23"/>
      <c r="I93" s="23"/>
      <c r="J93" s="23"/>
      <c r="K93" s="24"/>
      <c r="L93" s="23"/>
      <c r="M93" s="24"/>
      <c r="N93" s="23"/>
      <c r="O93" s="23"/>
      <c r="P93" s="23"/>
      <c r="Q93" s="23"/>
      <c r="R93" s="23"/>
      <c r="S93" s="23"/>
      <c r="T93" s="23"/>
      <c r="U93" s="23"/>
      <c r="V93" s="23"/>
    </row>
    <row r="94" spans="3:22" s="17" customFormat="1" ht="12">
      <c r="C94" s="23"/>
      <c r="D94" s="23"/>
      <c r="E94" s="23"/>
      <c r="F94" s="23"/>
      <c r="G94" s="23"/>
      <c r="H94" s="23"/>
      <c r="I94" s="23"/>
      <c r="J94" s="23"/>
      <c r="K94" s="24"/>
      <c r="L94" s="23"/>
      <c r="M94" s="24"/>
      <c r="N94" s="23"/>
      <c r="O94" s="23"/>
      <c r="P94" s="23"/>
      <c r="Q94" s="23"/>
      <c r="R94" s="23"/>
      <c r="S94" s="23"/>
      <c r="T94" s="23"/>
      <c r="U94" s="23"/>
      <c r="V94" s="23"/>
    </row>
    <row r="95" spans="3:22" s="17" customFormat="1" ht="12">
      <c r="C95" s="23"/>
      <c r="D95" s="23"/>
      <c r="E95" s="23"/>
      <c r="F95" s="23"/>
      <c r="G95" s="23"/>
      <c r="H95" s="23"/>
      <c r="I95" s="23"/>
      <c r="J95" s="23"/>
      <c r="K95" s="24"/>
      <c r="L95" s="23"/>
      <c r="M95" s="24"/>
      <c r="N95" s="23"/>
      <c r="O95" s="23"/>
      <c r="P95" s="23"/>
      <c r="Q95" s="23"/>
      <c r="R95" s="23"/>
      <c r="S95" s="23"/>
      <c r="T95" s="23"/>
      <c r="U95" s="23"/>
      <c r="V95" s="23"/>
    </row>
    <row r="96" spans="3:22" s="17" customFormat="1" ht="12">
      <c r="C96" s="23"/>
      <c r="D96" s="23"/>
      <c r="E96" s="23"/>
      <c r="F96" s="23"/>
      <c r="G96" s="23"/>
      <c r="H96" s="23"/>
      <c r="I96" s="23"/>
      <c r="J96" s="23"/>
      <c r="K96" s="24"/>
      <c r="L96" s="23"/>
      <c r="M96" s="24"/>
      <c r="N96" s="23"/>
      <c r="O96" s="23"/>
      <c r="P96" s="23"/>
      <c r="Q96" s="23"/>
      <c r="R96" s="23"/>
      <c r="S96" s="23"/>
      <c r="T96" s="23"/>
      <c r="U96" s="23"/>
      <c r="V96" s="23"/>
    </row>
    <row r="97" spans="3:22" s="17" customFormat="1" ht="12">
      <c r="C97" s="23"/>
      <c r="D97" s="23"/>
      <c r="E97" s="23"/>
      <c r="F97" s="23"/>
      <c r="G97" s="23"/>
      <c r="H97" s="23"/>
      <c r="I97" s="23"/>
      <c r="J97" s="23"/>
      <c r="K97" s="24"/>
      <c r="L97" s="23"/>
      <c r="M97" s="24"/>
      <c r="N97" s="23"/>
      <c r="O97" s="23"/>
      <c r="P97" s="23"/>
      <c r="Q97" s="23"/>
      <c r="R97" s="23"/>
      <c r="S97" s="23"/>
      <c r="T97" s="23"/>
      <c r="U97" s="23"/>
      <c r="V97" s="23"/>
    </row>
    <row r="98" spans="3:22" s="17" customFormat="1" ht="12">
      <c r="C98" s="23"/>
      <c r="D98" s="23"/>
      <c r="E98" s="23"/>
      <c r="F98" s="23"/>
      <c r="G98" s="23"/>
      <c r="H98" s="23"/>
      <c r="I98" s="23"/>
      <c r="J98" s="23"/>
      <c r="K98" s="24"/>
      <c r="L98" s="23"/>
      <c r="M98" s="24"/>
      <c r="N98" s="23"/>
      <c r="O98" s="23"/>
      <c r="P98" s="23"/>
      <c r="Q98" s="23"/>
      <c r="R98" s="23"/>
      <c r="S98" s="23"/>
      <c r="T98" s="23"/>
      <c r="U98" s="23"/>
      <c r="V98" s="23"/>
    </row>
    <row r="99" spans="3:22" s="17" customFormat="1" ht="12">
      <c r="C99" s="23"/>
      <c r="D99" s="23"/>
      <c r="E99" s="23"/>
      <c r="F99" s="23"/>
      <c r="G99" s="23"/>
      <c r="H99" s="23"/>
      <c r="I99" s="23"/>
      <c r="J99" s="23"/>
      <c r="K99" s="24"/>
      <c r="L99" s="23"/>
      <c r="M99" s="24"/>
      <c r="N99" s="23"/>
      <c r="O99" s="23"/>
      <c r="P99" s="23"/>
      <c r="Q99" s="23"/>
      <c r="R99" s="23"/>
      <c r="S99" s="23"/>
      <c r="T99" s="23"/>
      <c r="U99" s="23"/>
      <c r="V99" s="23"/>
    </row>
    <row r="100" spans="3:22" s="17" customFormat="1" ht="12">
      <c r="C100" s="23"/>
      <c r="D100" s="23"/>
      <c r="E100" s="23"/>
      <c r="F100" s="23"/>
      <c r="G100" s="23"/>
      <c r="H100" s="23"/>
      <c r="I100" s="23"/>
      <c r="J100" s="23"/>
      <c r="K100" s="24"/>
      <c r="L100" s="23"/>
      <c r="M100" s="24"/>
      <c r="N100" s="23"/>
      <c r="O100" s="23"/>
      <c r="P100" s="23"/>
      <c r="Q100" s="23"/>
      <c r="R100" s="23"/>
      <c r="S100" s="23"/>
      <c r="T100" s="23"/>
      <c r="U100" s="23"/>
      <c r="V100" s="23"/>
    </row>
    <row r="101" spans="3:22" s="17" customFormat="1" ht="12">
      <c r="C101" s="23"/>
      <c r="D101" s="23"/>
      <c r="E101" s="23"/>
      <c r="F101" s="23"/>
      <c r="G101" s="23"/>
      <c r="H101" s="23"/>
      <c r="I101" s="23"/>
      <c r="J101" s="23"/>
      <c r="K101" s="24"/>
      <c r="L101" s="23"/>
      <c r="M101" s="24"/>
      <c r="N101" s="23"/>
      <c r="O101" s="23"/>
      <c r="P101" s="23"/>
      <c r="Q101" s="23"/>
      <c r="R101" s="23"/>
      <c r="S101" s="23"/>
      <c r="T101" s="23"/>
      <c r="U101" s="23"/>
      <c r="V101" s="23"/>
    </row>
    <row r="102" spans="3:22" s="17" customFormat="1" ht="12">
      <c r="C102" s="23"/>
      <c r="D102" s="23"/>
      <c r="E102" s="23"/>
      <c r="F102" s="23"/>
      <c r="G102" s="23"/>
      <c r="H102" s="23"/>
      <c r="I102" s="23"/>
      <c r="J102" s="23"/>
      <c r="K102" s="24"/>
      <c r="L102" s="23"/>
      <c r="M102" s="24"/>
      <c r="N102" s="23"/>
      <c r="O102" s="23"/>
      <c r="P102" s="23"/>
      <c r="Q102" s="23"/>
      <c r="R102" s="23"/>
      <c r="S102" s="23"/>
      <c r="T102" s="23"/>
      <c r="U102" s="23"/>
      <c r="V102" s="23"/>
    </row>
    <row r="103" spans="3:22" s="17" customFormat="1" ht="12">
      <c r="C103" s="23"/>
      <c r="D103" s="23"/>
      <c r="E103" s="23"/>
      <c r="F103" s="23"/>
      <c r="G103" s="23"/>
      <c r="H103" s="23"/>
      <c r="I103" s="23"/>
      <c r="J103" s="23"/>
      <c r="K103" s="24"/>
      <c r="L103" s="23"/>
      <c r="M103" s="24"/>
      <c r="N103" s="23"/>
      <c r="O103" s="23"/>
      <c r="P103" s="23"/>
      <c r="Q103" s="23"/>
      <c r="R103" s="23"/>
      <c r="S103" s="23"/>
      <c r="T103" s="23"/>
      <c r="U103" s="23"/>
      <c r="V103" s="23"/>
    </row>
    <row r="104" spans="3:22" s="17" customFormat="1" ht="12">
      <c r="C104" s="23"/>
      <c r="D104" s="23"/>
      <c r="E104" s="23"/>
      <c r="F104" s="23"/>
      <c r="G104" s="23"/>
      <c r="H104" s="23"/>
      <c r="I104" s="23"/>
      <c r="J104" s="23"/>
      <c r="K104" s="24"/>
      <c r="L104" s="23"/>
      <c r="M104" s="24"/>
      <c r="N104" s="23"/>
      <c r="O104" s="23"/>
      <c r="P104" s="23"/>
      <c r="Q104" s="23"/>
      <c r="R104" s="23"/>
      <c r="S104" s="23"/>
      <c r="T104" s="23"/>
      <c r="U104" s="23"/>
      <c r="V104" s="23"/>
    </row>
    <row r="105" spans="3:22" s="17" customFormat="1" ht="12">
      <c r="C105" s="23"/>
      <c r="D105" s="23"/>
      <c r="E105" s="23"/>
      <c r="F105" s="23"/>
      <c r="G105" s="23"/>
      <c r="H105" s="23"/>
      <c r="I105" s="23"/>
      <c r="J105" s="23"/>
      <c r="K105" s="24"/>
      <c r="L105" s="23"/>
      <c r="M105" s="24"/>
      <c r="N105" s="23"/>
      <c r="O105" s="23"/>
      <c r="P105" s="23"/>
      <c r="Q105" s="23"/>
      <c r="R105" s="23"/>
      <c r="S105" s="23"/>
      <c r="T105" s="23"/>
      <c r="U105" s="23"/>
      <c r="V105" s="23"/>
    </row>
    <row r="106" spans="3:22" s="17" customFormat="1" ht="12">
      <c r="C106" s="23"/>
      <c r="D106" s="23"/>
      <c r="E106" s="23"/>
      <c r="F106" s="23"/>
      <c r="G106" s="23"/>
      <c r="H106" s="23"/>
      <c r="I106" s="23"/>
      <c r="J106" s="23"/>
      <c r="K106" s="24"/>
      <c r="L106" s="23"/>
      <c r="M106" s="24"/>
      <c r="N106" s="23"/>
      <c r="O106" s="23"/>
      <c r="P106" s="23"/>
      <c r="Q106" s="23"/>
      <c r="R106" s="23"/>
      <c r="S106" s="23"/>
      <c r="T106" s="23"/>
      <c r="U106" s="23"/>
      <c r="V106" s="23"/>
    </row>
    <row r="107" spans="3:22" s="17" customFormat="1" ht="12">
      <c r="C107" s="23"/>
      <c r="D107" s="23"/>
      <c r="E107" s="23"/>
      <c r="F107" s="23"/>
      <c r="G107" s="23"/>
      <c r="H107" s="23"/>
      <c r="I107" s="23"/>
      <c r="J107" s="23"/>
      <c r="K107" s="24"/>
      <c r="L107" s="23"/>
      <c r="M107" s="24"/>
      <c r="N107" s="23"/>
      <c r="O107" s="23"/>
      <c r="P107" s="23"/>
      <c r="Q107" s="23"/>
      <c r="R107" s="23"/>
      <c r="S107" s="23"/>
      <c r="T107" s="23"/>
      <c r="U107" s="23"/>
      <c r="V107" s="23"/>
    </row>
    <row r="108" spans="3:22" s="17" customFormat="1" ht="12">
      <c r="C108" s="23"/>
      <c r="D108" s="23"/>
      <c r="E108" s="23"/>
      <c r="F108" s="23"/>
      <c r="G108" s="23"/>
      <c r="H108" s="23"/>
      <c r="I108" s="23"/>
      <c r="J108" s="23"/>
      <c r="K108" s="24"/>
      <c r="L108" s="23"/>
      <c r="M108" s="24"/>
      <c r="N108" s="23"/>
      <c r="O108" s="23"/>
      <c r="P108" s="23"/>
      <c r="Q108" s="23"/>
      <c r="R108" s="23"/>
      <c r="S108" s="23"/>
      <c r="T108" s="23"/>
      <c r="U108" s="23"/>
      <c r="V108" s="23"/>
    </row>
    <row r="109" spans="3:22" s="17" customFormat="1" ht="12">
      <c r="C109" s="23"/>
      <c r="D109" s="23"/>
      <c r="E109" s="23"/>
      <c r="F109" s="23"/>
      <c r="G109" s="23"/>
      <c r="H109" s="23"/>
      <c r="I109" s="23"/>
      <c r="J109" s="23"/>
      <c r="K109" s="24"/>
      <c r="L109" s="23"/>
      <c r="M109" s="24"/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3:22" s="17" customFormat="1" ht="12">
      <c r="C110" s="23"/>
      <c r="D110" s="23"/>
      <c r="E110" s="23"/>
      <c r="F110" s="23"/>
      <c r="G110" s="23"/>
      <c r="H110" s="23"/>
      <c r="I110" s="23"/>
      <c r="J110" s="23"/>
      <c r="K110" s="24"/>
      <c r="L110" s="23"/>
      <c r="M110" s="24"/>
      <c r="N110" s="23"/>
      <c r="O110" s="23"/>
      <c r="P110" s="23"/>
      <c r="Q110" s="23"/>
      <c r="R110" s="23"/>
      <c r="S110" s="23"/>
      <c r="T110" s="23"/>
      <c r="U110" s="23"/>
      <c r="V110" s="23"/>
    </row>
    <row r="111" spans="3:22" s="17" customFormat="1" ht="12">
      <c r="C111" s="23"/>
      <c r="D111" s="23"/>
      <c r="E111" s="23"/>
      <c r="F111" s="23"/>
      <c r="G111" s="23"/>
      <c r="H111" s="23"/>
      <c r="I111" s="23"/>
      <c r="J111" s="23"/>
      <c r="K111" s="24"/>
      <c r="L111" s="23"/>
      <c r="M111" s="24"/>
      <c r="N111" s="23"/>
      <c r="O111" s="23"/>
      <c r="P111" s="23"/>
      <c r="Q111" s="23"/>
      <c r="R111" s="23"/>
      <c r="S111" s="23"/>
      <c r="T111" s="23"/>
      <c r="U111" s="23"/>
      <c r="V111" s="23"/>
    </row>
    <row r="112" spans="3:22" s="17" customFormat="1" ht="12">
      <c r="C112" s="23"/>
      <c r="D112" s="23"/>
      <c r="E112" s="23"/>
      <c r="F112" s="23"/>
      <c r="G112" s="23"/>
      <c r="H112" s="23"/>
      <c r="I112" s="23"/>
      <c r="J112" s="23"/>
      <c r="K112" s="24"/>
      <c r="L112" s="23"/>
      <c r="M112" s="24"/>
      <c r="N112" s="23"/>
      <c r="O112" s="23"/>
      <c r="P112" s="23"/>
      <c r="Q112" s="23"/>
      <c r="R112" s="23"/>
      <c r="S112" s="23"/>
      <c r="T112" s="23"/>
      <c r="U112" s="23"/>
      <c r="V112" s="23"/>
    </row>
    <row r="113" spans="3:22" s="17" customFormat="1" ht="12">
      <c r="C113" s="23"/>
      <c r="D113" s="23"/>
      <c r="E113" s="23"/>
      <c r="F113" s="23"/>
      <c r="G113" s="23"/>
      <c r="H113" s="23"/>
      <c r="I113" s="23"/>
      <c r="J113" s="23"/>
      <c r="K113" s="24"/>
      <c r="L113" s="23"/>
      <c r="M113" s="24"/>
      <c r="N113" s="23"/>
      <c r="O113" s="23"/>
      <c r="P113" s="23"/>
      <c r="Q113" s="23"/>
      <c r="R113" s="23"/>
      <c r="S113" s="23"/>
      <c r="T113" s="23"/>
      <c r="U113" s="23"/>
      <c r="V113" s="23"/>
    </row>
    <row r="114" spans="3:22" s="17" customFormat="1" ht="12">
      <c r="C114" s="23"/>
      <c r="D114" s="23"/>
      <c r="E114" s="23"/>
      <c r="F114" s="23"/>
      <c r="G114" s="23"/>
      <c r="H114" s="23"/>
      <c r="I114" s="23"/>
      <c r="J114" s="23"/>
      <c r="K114" s="24"/>
      <c r="L114" s="23"/>
      <c r="M114" s="24"/>
      <c r="N114" s="23"/>
      <c r="O114" s="23"/>
      <c r="P114" s="23"/>
      <c r="Q114" s="23"/>
      <c r="R114" s="23"/>
      <c r="S114" s="23"/>
      <c r="T114" s="23"/>
      <c r="U114" s="23"/>
      <c r="V114" s="23"/>
    </row>
    <row r="115" spans="3:22" s="17" customFormat="1" ht="12">
      <c r="C115" s="23"/>
      <c r="D115" s="23"/>
      <c r="E115" s="23"/>
      <c r="F115" s="23"/>
      <c r="G115" s="23"/>
      <c r="H115" s="23"/>
      <c r="I115" s="23"/>
      <c r="J115" s="23"/>
      <c r="K115" s="24"/>
      <c r="L115" s="23"/>
      <c r="M115" s="24"/>
      <c r="N115" s="23"/>
      <c r="O115" s="23"/>
      <c r="P115" s="23"/>
      <c r="Q115" s="23"/>
      <c r="R115" s="23"/>
      <c r="S115" s="23"/>
      <c r="T115" s="23"/>
      <c r="U115" s="23"/>
      <c r="V115" s="23"/>
    </row>
    <row r="116" spans="3:22" s="17" customFormat="1" ht="12">
      <c r="C116" s="23"/>
      <c r="D116" s="23"/>
      <c r="E116" s="23"/>
      <c r="F116" s="23"/>
      <c r="G116" s="23"/>
      <c r="H116" s="23"/>
      <c r="I116" s="23"/>
      <c r="J116" s="23"/>
      <c r="K116" s="24"/>
      <c r="L116" s="23"/>
      <c r="M116" s="24"/>
      <c r="N116" s="23"/>
      <c r="O116" s="23"/>
      <c r="P116" s="23"/>
      <c r="Q116" s="23"/>
      <c r="R116" s="23"/>
      <c r="S116" s="23"/>
      <c r="T116" s="23"/>
      <c r="U116" s="23"/>
      <c r="V116" s="23"/>
    </row>
    <row r="117" spans="3:22" s="17" customFormat="1" ht="12">
      <c r="C117" s="23"/>
      <c r="D117" s="23"/>
      <c r="E117" s="23"/>
      <c r="F117" s="23"/>
      <c r="G117" s="23"/>
      <c r="H117" s="23"/>
      <c r="I117" s="23"/>
      <c r="J117" s="23"/>
      <c r="K117" s="24"/>
      <c r="L117" s="23"/>
      <c r="M117" s="24"/>
      <c r="N117" s="23"/>
      <c r="O117" s="23"/>
      <c r="P117" s="23"/>
      <c r="Q117" s="23"/>
      <c r="R117" s="23"/>
      <c r="S117" s="23"/>
      <c r="T117" s="23"/>
      <c r="U117" s="23"/>
      <c r="V117" s="23"/>
    </row>
    <row r="118" spans="3:22" s="17" customFormat="1" ht="12">
      <c r="C118" s="23"/>
      <c r="D118" s="23"/>
      <c r="E118" s="23"/>
      <c r="F118" s="23"/>
      <c r="G118" s="23"/>
      <c r="H118" s="23"/>
      <c r="I118" s="23"/>
      <c r="J118" s="23"/>
      <c r="K118" s="24"/>
      <c r="L118" s="23"/>
      <c r="M118" s="24"/>
      <c r="N118" s="23"/>
      <c r="O118" s="23"/>
      <c r="P118" s="23"/>
      <c r="Q118" s="23"/>
      <c r="R118" s="23"/>
      <c r="S118" s="23"/>
      <c r="T118" s="23"/>
      <c r="U118" s="23"/>
      <c r="V118" s="23"/>
    </row>
    <row r="119" spans="3:22" s="17" customFormat="1" ht="12">
      <c r="C119" s="23"/>
      <c r="D119" s="23"/>
      <c r="E119" s="23"/>
      <c r="F119" s="23"/>
      <c r="G119" s="23"/>
      <c r="H119" s="23"/>
      <c r="I119" s="23"/>
      <c r="J119" s="23"/>
      <c r="K119" s="24"/>
      <c r="L119" s="23"/>
      <c r="M119" s="24"/>
      <c r="N119" s="23"/>
      <c r="O119" s="23"/>
      <c r="P119" s="23"/>
      <c r="Q119" s="23"/>
      <c r="R119" s="23"/>
      <c r="S119" s="23"/>
      <c r="T119" s="23"/>
      <c r="U119" s="23"/>
      <c r="V119" s="23"/>
    </row>
    <row r="120" spans="3:22" s="17" customFormat="1" ht="12">
      <c r="C120" s="23"/>
      <c r="D120" s="23"/>
      <c r="E120" s="23"/>
      <c r="F120" s="23"/>
      <c r="G120" s="23"/>
      <c r="H120" s="23"/>
      <c r="I120" s="23"/>
      <c r="J120" s="23"/>
      <c r="K120" s="24"/>
      <c r="L120" s="23"/>
      <c r="M120" s="24"/>
      <c r="N120" s="23"/>
      <c r="O120" s="23"/>
      <c r="P120" s="23"/>
      <c r="Q120" s="23"/>
      <c r="R120" s="23"/>
      <c r="S120" s="23"/>
      <c r="T120" s="23"/>
      <c r="U120" s="23"/>
      <c r="V120" s="23"/>
    </row>
    <row r="121" spans="3:22" s="17" customFormat="1" ht="12">
      <c r="C121" s="23"/>
      <c r="D121" s="23"/>
      <c r="E121" s="23"/>
      <c r="F121" s="23"/>
      <c r="G121" s="23"/>
      <c r="H121" s="23"/>
      <c r="I121" s="23"/>
      <c r="J121" s="23"/>
      <c r="K121" s="24"/>
      <c r="L121" s="23"/>
      <c r="M121" s="24"/>
      <c r="N121" s="23"/>
      <c r="O121" s="23"/>
      <c r="P121" s="23"/>
      <c r="Q121" s="23"/>
      <c r="R121" s="23"/>
      <c r="S121" s="23"/>
      <c r="T121" s="23"/>
      <c r="U121" s="23"/>
      <c r="V121" s="23"/>
    </row>
    <row r="122" spans="3:22" s="17" customFormat="1" ht="12">
      <c r="C122" s="23"/>
      <c r="D122" s="23"/>
      <c r="E122" s="23"/>
      <c r="F122" s="23"/>
      <c r="G122" s="23"/>
      <c r="H122" s="23"/>
      <c r="I122" s="23"/>
      <c r="J122" s="23"/>
      <c r="K122" s="24"/>
      <c r="L122" s="23"/>
      <c r="M122" s="24"/>
      <c r="N122" s="23"/>
      <c r="O122" s="23"/>
      <c r="P122" s="23"/>
      <c r="Q122" s="23"/>
      <c r="R122" s="23"/>
      <c r="S122" s="23"/>
      <c r="T122" s="23"/>
      <c r="U122" s="23"/>
      <c r="V122" s="23"/>
    </row>
    <row r="123" spans="3:22" s="17" customFormat="1" ht="12">
      <c r="C123" s="23"/>
      <c r="D123" s="23"/>
      <c r="E123" s="23"/>
      <c r="F123" s="23"/>
      <c r="G123" s="23"/>
      <c r="H123" s="23"/>
      <c r="I123" s="23"/>
      <c r="J123" s="23"/>
      <c r="K123" s="24"/>
      <c r="L123" s="23"/>
      <c r="M123" s="24"/>
      <c r="N123" s="23"/>
      <c r="O123" s="23"/>
      <c r="P123" s="23"/>
      <c r="Q123" s="23"/>
      <c r="R123" s="23"/>
      <c r="S123" s="23"/>
      <c r="T123" s="23"/>
      <c r="U123" s="23"/>
      <c r="V123" s="23"/>
    </row>
    <row r="124" spans="3:22" s="17" customFormat="1" ht="12">
      <c r="C124" s="23"/>
      <c r="D124" s="23"/>
      <c r="E124" s="23"/>
      <c r="F124" s="23"/>
      <c r="G124" s="23"/>
      <c r="H124" s="23"/>
      <c r="I124" s="23"/>
      <c r="J124" s="23"/>
      <c r="K124" s="24"/>
      <c r="L124" s="23"/>
      <c r="M124" s="24"/>
      <c r="N124" s="23"/>
      <c r="O124" s="23"/>
      <c r="P124" s="23"/>
      <c r="Q124" s="23"/>
      <c r="R124" s="23"/>
      <c r="S124" s="23"/>
      <c r="T124" s="23"/>
      <c r="U124" s="23"/>
      <c r="V124" s="23"/>
    </row>
    <row r="125" spans="3:22" s="17" customFormat="1" ht="12">
      <c r="C125" s="23"/>
      <c r="D125" s="23"/>
      <c r="E125" s="23"/>
      <c r="F125" s="23"/>
      <c r="G125" s="23"/>
      <c r="H125" s="23"/>
      <c r="I125" s="23"/>
      <c r="J125" s="23"/>
      <c r="K125" s="24"/>
      <c r="L125" s="23"/>
      <c r="M125" s="24"/>
      <c r="N125" s="23"/>
      <c r="O125" s="23"/>
      <c r="P125" s="23"/>
      <c r="Q125" s="23"/>
      <c r="R125" s="23"/>
      <c r="S125" s="23"/>
      <c r="T125" s="23"/>
      <c r="U125" s="23"/>
      <c r="V125" s="23"/>
    </row>
    <row r="126" spans="3:22" s="17" customFormat="1" ht="12">
      <c r="C126" s="23"/>
      <c r="D126" s="23"/>
      <c r="E126" s="23"/>
      <c r="F126" s="23"/>
      <c r="G126" s="23"/>
      <c r="H126" s="23"/>
      <c r="I126" s="23"/>
      <c r="J126" s="23"/>
      <c r="K126" s="24"/>
      <c r="L126" s="23"/>
      <c r="M126" s="24"/>
      <c r="N126" s="23"/>
      <c r="O126" s="23"/>
      <c r="P126" s="23"/>
      <c r="Q126" s="23"/>
      <c r="R126" s="23"/>
      <c r="S126" s="23"/>
      <c r="T126" s="23"/>
      <c r="U126" s="23"/>
      <c r="V126" s="23"/>
    </row>
    <row r="127" spans="3:22" s="17" customFormat="1" ht="12">
      <c r="C127" s="23"/>
      <c r="D127" s="23"/>
      <c r="E127" s="23"/>
      <c r="F127" s="23"/>
      <c r="G127" s="23"/>
      <c r="H127" s="23"/>
      <c r="I127" s="23"/>
      <c r="J127" s="23"/>
      <c r="K127" s="24"/>
      <c r="L127" s="23"/>
      <c r="M127" s="24"/>
      <c r="N127" s="23"/>
      <c r="O127" s="23"/>
      <c r="P127" s="23"/>
      <c r="Q127" s="23"/>
      <c r="R127" s="23"/>
      <c r="S127" s="23"/>
      <c r="T127" s="23"/>
      <c r="U127" s="23"/>
      <c r="V127" s="23"/>
    </row>
    <row r="128" spans="3:22" s="17" customFormat="1" ht="12">
      <c r="C128" s="23"/>
      <c r="D128" s="23"/>
      <c r="E128" s="23"/>
      <c r="F128" s="23"/>
      <c r="G128" s="23"/>
      <c r="H128" s="23"/>
      <c r="I128" s="23"/>
      <c r="J128" s="23"/>
      <c r="K128" s="24"/>
      <c r="L128" s="23"/>
      <c r="M128" s="24"/>
      <c r="N128" s="23"/>
      <c r="O128" s="23"/>
      <c r="P128" s="23"/>
      <c r="Q128" s="23"/>
      <c r="R128" s="23"/>
      <c r="S128" s="23"/>
      <c r="T128" s="23"/>
      <c r="U128" s="23"/>
      <c r="V128" s="23"/>
    </row>
    <row r="129" spans="3:22" s="17" customFormat="1" ht="12">
      <c r="C129" s="23"/>
      <c r="D129" s="23"/>
      <c r="E129" s="23"/>
      <c r="F129" s="23"/>
      <c r="G129" s="23"/>
      <c r="H129" s="23"/>
      <c r="I129" s="23"/>
      <c r="J129" s="23"/>
      <c r="K129" s="24"/>
      <c r="L129" s="23"/>
      <c r="M129" s="24"/>
      <c r="N129" s="23"/>
      <c r="O129" s="23"/>
      <c r="P129" s="23"/>
      <c r="Q129" s="23"/>
      <c r="R129" s="23"/>
      <c r="S129" s="23"/>
      <c r="T129" s="23"/>
      <c r="U129" s="23"/>
      <c r="V129" s="23"/>
    </row>
    <row r="130" spans="3:22" s="17" customFormat="1" ht="12">
      <c r="C130" s="23"/>
      <c r="D130" s="23"/>
      <c r="E130" s="23"/>
      <c r="F130" s="23"/>
      <c r="G130" s="23"/>
      <c r="H130" s="23"/>
      <c r="I130" s="23"/>
      <c r="J130" s="23"/>
      <c r="K130" s="24"/>
      <c r="L130" s="23"/>
      <c r="M130" s="24"/>
      <c r="N130" s="23"/>
      <c r="O130" s="23"/>
      <c r="P130" s="23"/>
      <c r="Q130" s="23"/>
      <c r="R130" s="23"/>
      <c r="S130" s="23"/>
      <c r="T130" s="23"/>
      <c r="U130" s="23"/>
      <c r="V130" s="23"/>
    </row>
    <row r="131" spans="3:22" s="17" customFormat="1" ht="12">
      <c r="C131" s="23"/>
      <c r="D131" s="23"/>
      <c r="E131" s="23"/>
      <c r="F131" s="23"/>
      <c r="G131" s="23"/>
      <c r="H131" s="23"/>
      <c r="I131" s="23"/>
      <c r="J131" s="23"/>
      <c r="K131" s="24"/>
      <c r="L131" s="23"/>
      <c r="M131" s="24"/>
      <c r="N131" s="23"/>
      <c r="O131" s="23"/>
      <c r="P131" s="23"/>
      <c r="Q131" s="23"/>
      <c r="R131" s="23"/>
      <c r="S131" s="23"/>
      <c r="T131" s="23"/>
      <c r="U131" s="23"/>
      <c r="V131" s="23"/>
    </row>
    <row r="132" spans="3:22" s="17" customFormat="1" ht="12">
      <c r="C132" s="23"/>
      <c r="D132" s="23"/>
      <c r="E132" s="23"/>
      <c r="F132" s="23"/>
      <c r="G132" s="23"/>
      <c r="H132" s="23"/>
      <c r="I132" s="23"/>
      <c r="J132" s="23"/>
      <c r="K132" s="24"/>
      <c r="L132" s="23"/>
      <c r="M132" s="24"/>
      <c r="N132" s="23"/>
      <c r="O132" s="23"/>
      <c r="P132" s="23"/>
      <c r="Q132" s="23"/>
      <c r="R132" s="23"/>
      <c r="S132" s="23"/>
      <c r="T132" s="23"/>
      <c r="U132" s="23"/>
      <c r="V132" s="23"/>
    </row>
    <row r="133" spans="3:22" s="17" customFormat="1" ht="12">
      <c r="C133" s="23"/>
      <c r="D133" s="23"/>
      <c r="E133" s="23"/>
      <c r="F133" s="23"/>
      <c r="G133" s="23"/>
      <c r="H133" s="23"/>
      <c r="I133" s="23"/>
      <c r="J133" s="23"/>
      <c r="K133" s="24"/>
      <c r="L133" s="23"/>
      <c r="M133" s="24"/>
      <c r="N133" s="23"/>
      <c r="O133" s="23"/>
      <c r="P133" s="23"/>
      <c r="Q133" s="23"/>
      <c r="R133" s="23"/>
      <c r="S133" s="23"/>
      <c r="T133" s="23"/>
      <c r="U133" s="23"/>
      <c r="V133" s="23"/>
    </row>
    <row r="134" spans="3:22" s="17" customFormat="1" ht="12">
      <c r="C134" s="23"/>
      <c r="D134" s="23"/>
      <c r="E134" s="23"/>
      <c r="F134" s="23"/>
      <c r="G134" s="23"/>
      <c r="H134" s="23"/>
      <c r="I134" s="23"/>
      <c r="J134" s="23"/>
      <c r="K134" s="24"/>
      <c r="L134" s="23"/>
      <c r="M134" s="24"/>
      <c r="N134" s="23"/>
      <c r="O134" s="23"/>
      <c r="P134" s="23"/>
      <c r="Q134" s="23"/>
      <c r="R134" s="23"/>
      <c r="S134" s="23"/>
      <c r="T134" s="23"/>
      <c r="U134" s="23"/>
      <c r="V134" s="23"/>
    </row>
    <row r="135" spans="3:22" s="17" customFormat="1" ht="12">
      <c r="C135" s="23"/>
      <c r="D135" s="23"/>
      <c r="E135" s="23"/>
      <c r="F135" s="23"/>
      <c r="G135" s="23"/>
      <c r="H135" s="23"/>
      <c r="I135" s="23"/>
      <c r="J135" s="23"/>
      <c r="K135" s="24"/>
      <c r="L135" s="23"/>
      <c r="M135" s="24"/>
      <c r="N135" s="23"/>
      <c r="O135" s="23"/>
      <c r="P135" s="23"/>
      <c r="Q135" s="23"/>
      <c r="R135" s="23"/>
      <c r="S135" s="23"/>
      <c r="T135" s="23"/>
      <c r="U135" s="23"/>
      <c r="V135" s="23"/>
    </row>
    <row r="136" spans="3:22" s="17" customFormat="1" ht="12">
      <c r="C136" s="23"/>
      <c r="D136" s="23"/>
      <c r="E136" s="23"/>
      <c r="F136" s="23"/>
      <c r="G136" s="23"/>
      <c r="H136" s="23"/>
      <c r="I136" s="23"/>
      <c r="J136" s="23"/>
      <c r="K136" s="24"/>
      <c r="L136" s="23"/>
      <c r="M136" s="24"/>
      <c r="N136" s="23"/>
      <c r="O136" s="23"/>
      <c r="P136" s="23"/>
      <c r="Q136" s="23"/>
      <c r="R136" s="23"/>
      <c r="S136" s="23"/>
      <c r="T136" s="23"/>
      <c r="U136" s="23"/>
      <c r="V136" s="23"/>
    </row>
    <row r="137" spans="3:22" s="17" customFormat="1" ht="12">
      <c r="C137" s="23"/>
      <c r="D137" s="23"/>
      <c r="E137" s="23"/>
      <c r="F137" s="23"/>
      <c r="G137" s="23"/>
      <c r="H137" s="23"/>
      <c r="I137" s="23"/>
      <c r="J137" s="23"/>
      <c r="K137" s="24"/>
      <c r="L137" s="23"/>
      <c r="M137" s="24"/>
      <c r="N137" s="23"/>
      <c r="O137" s="23"/>
      <c r="P137" s="23"/>
      <c r="Q137" s="23"/>
      <c r="R137" s="23"/>
      <c r="S137" s="23"/>
      <c r="T137" s="23"/>
      <c r="U137" s="23"/>
      <c r="V137" s="23"/>
    </row>
    <row r="138" spans="3:22" s="17" customFormat="1" ht="12">
      <c r="C138" s="23"/>
      <c r="D138" s="23"/>
      <c r="E138" s="23"/>
      <c r="F138" s="23"/>
      <c r="G138" s="23"/>
      <c r="H138" s="23"/>
      <c r="I138" s="23"/>
      <c r="J138" s="23"/>
      <c r="K138" s="24"/>
      <c r="L138" s="23"/>
      <c r="M138" s="24"/>
      <c r="N138" s="23"/>
      <c r="O138" s="23"/>
      <c r="P138" s="23"/>
      <c r="Q138" s="23"/>
      <c r="R138" s="23"/>
      <c r="S138" s="23"/>
      <c r="T138" s="23"/>
      <c r="U138" s="23"/>
      <c r="V138" s="23"/>
    </row>
    <row r="139" spans="3:22" s="17" customFormat="1" ht="12">
      <c r="C139" s="23"/>
      <c r="D139" s="23"/>
      <c r="E139" s="23"/>
      <c r="F139" s="23"/>
      <c r="G139" s="23"/>
      <c r="H139" s="23"/>
      <c r="I139" s="23"/>
      <c r="J139" s="23"/>
      <c r="K139" s="24"/>
      <c r="L139" s="23"/>
      <c r="M139" s="24"/>
      <c r="N139" s="23"/>
      <c r="O139" s="23"/>
      <c r="P139" s="23"/>
      <c r="Q139" s="23"/>
      <c r="R139" s="23"/>
      <c r="S139" s="23"/>
      <c r="T139" s="23"/>
      <c r="U139" s="23"/>
      <c r="V139" s="23"/>
    </row>
    <row r="140" spans="3:22" s="17" customFormat="1" ht="12">
      <c r="C140" s="23"/>
      <c r="D140" s="23"/>
      <c r="E140" s="23"/>
      <c r="F140" s="23"/>
      <c r="G140" s="23"/>
      <c r="H140" s="23"/>
      <c r="I140" s="23"/>
      <c r="J140" s="23"/>
      <c r="K140" s="24"/>
      <c r="L140" s="23"/>
      <c r="M140" s="24"/>
      <c r="N140" s="23"/>
      <c r="O140" s="23"/>
      <c r="P140" s="23"/>
      <c r="Q140" s="23"/>
      <c r="R140" s="23"/>
      <c r="S140" s="23"/>
      <c r="T140" s="23"/>
      <c r="U140" s="23"/>
      <c r="V140" s="23"/>
    </row>
    <row r="141" spans="3:22" s="17" customFormat="1" ht="12">
      <c r="C141" s="23"/>
      <c r="D141" s="23"/>
      <c r="E141" s="23"/>
      <c r="F141" s="23"/>
      <c r="G141" s="23"/>
      <c r="H141" s="23"/>
      <c r="I141" s="23"/>
      <c r="J141" s="23"/>
      <c r="K141" s="24"/>
      <c r="L141" s="23"/>
      <c r="M141" s="24"/>
      <c r="N141" s="23"/>
      <c r="O141" s="23"/>
      <c r="P141" s="23"/>
      <c r="Q141" s="23"/>
      <c r="R141" s="23"/>
      <c r="S141" s="23"/>
      <c r="T141" s="23"/>
      <c r="U141" s="23"/>
      <c r="V141" s="23"/>
    </row>
    <row r="142" spans="3:22" s="17" customFormat="1" ht="12">
      <c r="C142" s="23"/>
      <c r="D142" s="23"/>
      <c r="E142" s="23"/>
      <c r="F142" s="23"/>
      <c r="G142" s="23"/>
      <c r="H142" s="23"/>
      <c r="I142" s="23"/>
      <c r="J142" s="23"/>
      <c r="K142" s="24"/>
      <c r="L142" s="23"/>
      <c r="M142" s="24"/>
      <c r="N142" s="23"/>
      <c r="O142" s="23"/>
      <c r="P142" s="23"/>
      <c r="Q142" s="23"/>
      <c r="R142" s="23"/>
      <c r="S142" s="23"/>
      <c r="T142" s="23"/>
      <c r="U142" s="23"/>
      <c r="V142" s="23"/>
    </row>
    <row r="143" spans="3:22" s="17" customFormat="1" ht="12">
      <c r="C143" s="23"/>
      <c r="D143" s="23"/>
      <c r="E143" s="23"/>
      <c r="F143" s="23"/>
      <c r="G143" s="23"/>
      <c r="H143" s="23"/>
      <c r="I143" s="23"/>
      <c r="J143" s="23"/>
      <c r="K143" s="24"/>
      <c r="L143" s="23"/>
      <c r="M143" s="24"/>
      <c r="N143" s="23"/>
      <c r="O143" s="23"/>
      <c r="P143" s="23"/>
      <c r="Q143" s="23"/>
      <c r="R143" s="23"/>
      <c r="S143" s="23"/>
      <c r="T143" s="23"/>
      <c r="U143" s="23"/>
      <c r="V143" s="23"/>
    </row>
    <row r="144" spans="3:22" s="17" customFormat="1" ht="12">
      <c r="C144" s="23"/>
      <c r="D144" s="23"/>
      <c r="E144" s="23"/>
      <c r="F144" s="23"/>
      <c r="G144" s="23"/>
      <c r="H144" s="23"/>
      <c r="I144" s="23"/>
      <c r="J144" s="23"/>
      <c r="K144" s="24"/>
      <c r="L144" s="23"/>
      <c r="M144" s="24"/>
      <c r="N144" s="23"/>
      <c r="O144" s="23"/>
      <c r="P144" s="23"/>
      <c r="Q144" s="23"/>
      <c r="R144" s="23"/>
      <c r="S144" s="23"/>
      <c r="T144" s="23"/>
      <c r="U144" s="23"/>
      <c r="V144" s="23"/>
    </row>
    <row r="145" spans="3:22" s="17" customFormat="1" ht="12">
      <c r="C145" s="23"/>
      <c r="D145" s="23"/>
      <c r="E145" s="23"/>
      <c r="F145" s="23"/>
      <c r="G145" s="23"/>
      <c r="H145" s="23"/>
      <c r="I145" s="23"/>
      <c r="J145" s="23"/>
      <c r="K145" s="24"/>
      <c r="L145" s="23"/>
      <c r="M145" s="24"/>
      <c r="N145" s="23"/>
      <c r="O145" s="23"/>
      <c r="P145" s="23"/>
      <c r="Q145" s="23"/>
      <c r="R145" s="23"/>
      <c r="S145" s="23"/>
      <c r="T145" s="23"/>
      <c r="U145" s="23"/>
      <c r="V145" s="23"/>
    </row>
    <row r="146" spans="3:22" s="17" customFormat="1" ht="12">
      <c r="C146" s="23"/>
      <c r="D146" s="23"/>
      <c r="E146" s="23"/>
      <c r="F146" s="23"/>
      <c r="G146" s="23"/>
      <c r="H146" s="23"/>
      <c r="I146" s="23"/>
      <c r="J146" s="23"/>
      <c r="K146" s="24"/>
      <c r="L146" s="23"/>
      <c r="M146" s="24"/>
      <c r="N146" s="23"/>
      <c r="O146" s="23"/>
      <c r="P146" s="23"/>
      <c r="Q146" s="23"/>
      <c r="R146" s="23"/>
      <c r="S146" s="23"/>
      <c r="T146" s="23"/>
      <c r="U146" s="23"/>
      <c r="V146" s="23"/>
    </row>
    <row r="147" spans="3:22" s="17" customFormat="1" ht="12">
      <c r="C147" s="23"/>
      <c r="D147" s="23"/>
      <c r="E147" s="23"/>
      <c r="F147" s="23"/>
      <c r="G147" s="23"/>
      <c r="H147" s="23"/>
      <c r="I147" s="23"/>
      <c r="J147" s="23"/>
      <c r="K147" s="24"/>
      <c r="L147" s="23"/>
      <c r="M147" s="24"/>
      <c r="N147" s="23"/>
      <c r="O147" s="23"/>
      <c r="P147" s="23"/>
      <c r="Q147" s="23"/>
      <c r="R147" s="23"/>
      <c r="S147" s="23"/>
      <c r="T147" s="23"/>
      <c r="U147" s="23"/>
      <c r="V147" s="23"/>
    </row>
    <row r="148" spans="3:22" s="17" customFormat="1" ht="12">
      <c r="C148" s="23"/>
      <c r="D148" s="23"/>
      <c r="E148" s="23"/>
      <c r="F148" s="23"/>
      <c r="G148" s="23"/>
      <c r="H148" s="23"/>
      <c r="I148" s="23"/>
      <c r="J148" s="23"/>
      <c r="K148" s="24"/>
      <c r="L148" s="23"/>
      <c r="M148" s="24"/>
      <c r="N148" s="23"/>
      <c r="O148" s="23"/>
      <c r="P148" s="23"/>
      <c r="Q148" s="23"/>
      <c r="R148" s="23"/>
      <c r="S148" s="23"/>
      <c r="T148" s="23"/>
      <c r="U148" s="23"/>
      <c r="V148" s="23"/>
    </row>
    <row r="149" spans="3:22" s="17" customFormat="1" ht="12">
      <c r="C149" s="23"/>
      <c r="D149" s="23"/>
      <c r="E149" s="23"/>
      <c r="F149" s="23"/>
      <c r="G149" s="23"/>
      <c r="H149" s="23"/>
      <c r="I149" s="23"/>
      <c r="J149" s="23"/>
      <c r="K149" s="24"/>
      <c r="L149" s="23"/>
      <c r="M149" s="24"/>
      <c r="N149" s="23"/>
      <c r="O149" s="23"/>
      <c r="P149" s="23"/>
      <c r="Q149" s="23"/>
      <c r="R149" s="23"/>
      <c r="S149" s="23"/>
      <c r="T149" s="23"/>
      <c r="U149" s="23"/>
      <c r="V149" s="23"/>
    </row>
    <row r="150" spans="3:22" s="17" customFormat="1" ht="12">
      <c r="C150" s="23"/>
      <c r="D150" s="23"/>
      <c r="E150" s="23"/>
      <c r="F150" s="23"/>
      <c r="G150" s="23"/>
      <c r="H150" s="23"/>
      <c r="I150" s="23"/>
      <c r="J150" s="23"/>
      <c r="K150" s="24"/>
      <c r="L150" s="23"/>
      <c r="M150" s="24"/>
      <c r="N150" s="23"/>
      <c r="O150" s="23"/>
      <c r="P150" s="23"/>
      <c r="Q150" s="23"/>
      <c r="R150" s="23"/>
      <c r="S150" s="23"/>
      <c r="T150" s="23"/>
      <c r="U150" s="23"/>
      <c r="V150" s="23"/>
    </row>
    <row r="151" spans="3:22" s="17" customFormat="1" ht="12">
      <c r="C151" s="23"/>
      <c r="D151" s="23"/>
      <c r="E151" s="23"/>
      <c r="F151" s="23"/>
      <c r="G151" s="23"/>
      <c r="H151" s="23"/>
      <c r="I151" s="23"/>
      <c r="J151" s="23"/>
      <c r="K151" s="24"/>
      <c r="L151" s="23"/>
      <c r="M151" s="24"/>
      <c r="N151" s="23"/>
      <c r="O151" s="23"/>
      <c r="P151" s="23"/>
      <c r="Q151" s="23"/>
      <c r="R151" s="23"/>
      <c r="S151" s="23"/>
      <c r="T151" s="23"/>
      <c r="U151" s="23"/>
      <c r="V151" s="23"/>
    </row>
    <row r="152" spans="3:22" s="17" customFormat="1" ht="12">
      <c r="C152" s="23"/>
      <c r="D152" s="23"/>
      <c r="E152" s="23"/>
      <c r="F152" s="23"/>
      <c r="G152" s="23"/>
      <c r="H152" s="23"/>
      <c r="I152" s="23"/>
      <c r="J152" s="23"/>
      <c r="K152" s="24"/>
      <c r="L152" s="23"/>
      <c r="M152" s="24"/>
      <c r="N152" s="23"/>
      <c r="O152" s="23"/>
      <c r="P152" s="23"/>
      <c r="Q152" s="23"/>
      <c r="R152" s="23"/>
      <c r="S152" s="23"/>
      <c r="T152" s="23"/>
      <c r="U152" s="23"/>
      <c r="V152" s="23"/>
    </row>
    <row r="153" spans="3:22" s="17" customFormat="1" ht="12">
      <c r="C153" s="23"/>
      <c r="D153" s="23"/>
      <c r="E153" s="23"/>
      <c r="F153" s="23"/>
      <c r="G153" s="23"/>
      <c r="H153" s="23"/>
      <c r="I153" s="23"/>
      <c r="J153" s="23"/>
      <c r="K153" s="24"/>
      <c r="L153" s="23"/>
      <c r="M153" s="24"/>
      <c r="N153" s="23"/>
      <c r="O153" s="23"/>
      <c r="P153" s="23"/>
      <c r="Q153" s="23"/>
      <c r="R153" s="23"/>
      <c r="S153" s="23"/>
      <c r="T153" s="23"/>
      <c r="U153" s="23"/>
      <c r="V153" s="23"/>
    </row>
    <row r="154" spans="3:22" s="17" customFormat="1" ht="12">
      <c r="C154" s="23"/>
      <c r="D154" s="23"/>
      <c r="E154" s="23"/>
      <c r="F154" s="23"/>
      <c r="G154" s="23"/>
      <c r="H154" s="23"/>
      <c r="I154" s="23"/>
      <c r="J154" s="23"/>
      <c r="K154" s="24"/>
      <c r="L154" s="23"/>
      <c r="M154" s="24"/>
      <c r="N154" s="23"/>
      <c r="O154" s="23"/>
      <c r="P154" s="23"/>
      <c r="Q154" s="23"/>
      <c r="R154" s="23"/>
      <c r="S154" s="23"/>
      <c r="T154" s="23"/>
      <c r="U154" s="23"/>
      <c r="V154" s="23"/>
    </row>
    <row r="155" spans="3:22" s="17" customFormat="1" ht="12">
      <c r="C155" s="23"/>
      <c r="D155" s="23"/>
      <c r="E155" s="23"/>
      <c r="F155" s="23"/>
      <c r="G155" s="23"/>
      <c r="H155" s="23"/>
      <c r="I155" s="23"/>
      <c r="J155" s="23"/>
      <c r="K155" s="24"/>
      <c r="L155" s="23"/>
      <c r="M155" s="24"/>
      <c r="N155" s="23"/>
      <c r="O155" s="23"/>
      <c r="P155" s="23"/>
      <c r="Q155" s="23"/>
      <c r="R155" s="23"/>
      <c r="S155" s="23"/>
      <c r="T155" s="23"/>
      <c r="U155" s="23"/>
      <c r="V155" s="23"/>
    </row>
    <row r="156" spans="3:22" s="17" customFormat="1" ht="12">
      <c r="C156" s="23"/>
      <c r="D156" s="23"/>
      <c r="E156" s="23"/>
      <c r="F156" s="23"/>
      <c r="G156" s="23"/>
      <c r="H156" s="23"/>
      <c r="I156" s="23"/>
      <c r="J156" s="23"/>
      <c r="K156" s="24"/>
      <c r="L156" s="23"/>
      <c r="M156" s="24"/>
      <c r="N156" s="23"/>
      <c r="O156" s="23"/>
      <c r="P156" s="23"/>
      <c r="Q156" s="23"/>
      <c r="R156" s="23"/>
      <c r="S156" s="23"/>
      <c r="T156" s="23"/>
      <c r="U156" s="23"/>
      <c r="V156" s="23"/>
    </row>
    <row r="157" spans="3:22" s="17" customFormat="1" ht="12">
      <c r="C157" s="23"/>
      <c r="D157" s="23"/>
      <c r="E157" s="23"/>
      <c r="F157" s="23"/>
      <c r="G157" s="23"/>
      <c r="H157" s="23"/>
      <c r="I157" s="23"/>
      <c r="J157" s="23"/>
      <c r="K157" s="24"/>
      <c r="L157" s="23"/>
      <c r="M157" s="24"/>
      <c r="N157" s="23"/>
      <c r="O157" s="23"/>
      <c r="P157" s="23"/>
      <c r="Q157" s="23"/>
      <c r="R157" s="23"/>
      <c r="S157" s="23"/>
      <c r="T157" s="23"/>
      <c r="U157" s="23"/>
      <c r="V157" s="23"/>
    </row>
    <row r="158" spans="3:22" s="17" customFormat="1" ht="12">
      <c r="C158" s="23"/>
      <c r="D158" s="23"/>
      <c r="E158" s="23"/>
      <c r="F158" s="23"/>
      <c r="G158" s="23"/>
      <c r="H158" s="23"/>
      <c r="I158" s="23"/>
      <c r="J158" s="23"/>
      <c r="K158" s="24"/>
      <c r="L158" s="23"/>
      <c r="M158" s="24"/>
      <c r="N158" s="23"/>
      <c r="O158" s="23"/>
      <c r="P158" s="23"/>
      <c r="Q158" s="23"/>
      <c r="R158" s="23"/>
      <c r="S158" s="23"/>
      <c r="T158" s="23"/>
      <c r="U158" s="23"/>
      <c r="V158" s="23"/>
    </row>
    <row r="159" spans="3:22" s="17" customFormat="1" ht="12">
      <c r="C159" s="23"/>
      <c r="D159" s="23"/>
      <c r="E159" s="23"/>
      <c r="F159" s="23"/>
      <c r="G159" s="23"/>
      <c r="H159" s="23"/>
      <c r="I159" s="23"/>
      <c r="J159" s="23"/>
      <c r="K159" s="24"/>
      <c r="L159" s="23"/>
      <c r="M159" s="24"/>
      <c r="N159" s="23"/>
      <c r="O159" s="23"/>
      <c r="P159" s="23"/>
      <c r="Q159" s="23"/>
      <c r="R159" s="23"/>
      <c r="S159" s="23"/>
      <c r="T159" s="23"/>
      <c r="U159" s="23"/>
      <c r="V159" s="23"/>
    </row>
    <row r="160" spans="3:22" s="17" customFormat="1" ht="12">
      <c r="C160" s="23"/>
      <c r="D160" s="23"/>
      <c r="E160" s="23"/>
      <c r="F160" s="23"/>
      <c r="G160" s="23"/>
      <c r="H160" s="23"/>
      <c r="I160" s="23"/>
      <c r="J160" s="23"/>
      <c r="K160" s="24"/>
      <c r="L160" s="23"/>
      <c r="M160" s="24"/>
      <c r="N160" s="23"/>
      <c r="O160" s="23"/>
      <c r="P160" s="23"/>
      <c r="Q160" s="23"/>
      <c r="R160" s="23"/>
      <c r="S160" s="23"/>
      <c r="T160" s="23"/>
      <c r="U160" s="23"/>
      <c r="V160" s="23"/>
    </row>
    <row r="161" spans="3:22" s="17" customFormat="1" ht="12">
      <c r="C161" s="23"/>
      <c r="D161" s="23"/>
      <c r="E161" s="23"/>
      <c r="F161" s="23"/>
      <c r="G161" s="23"/>
      <c r="H161" s="23"/>
      <c r="I161" s="23"/>
      <c r="J161" s="23"/>
      <c r="K161" s="24"/>
      <c r="L161" s="23"/>
      <c r="M161" s="24"/>
      <c r="N161" s="23"/>
      <c r="O161" s="23"/>
      <c r="P161" s="23"/>
      <c r="Q161" s="23"/>
      <c r="R161" s="23"/>
      <c r="S161" s="23"/>
      <c r="T161" s="23"/>
      <c r="U161" s="23"/>
      <c r="V161" s="23"/>
    </row>
    <row r="162" spans="3:22" s="17" customFormat="1" ht="12">
      <c r="C162" s="23"/>
      <c r="D162" s="23"/>
      <c r="E162" s="23"/>
      <c r="F162" s="23"/>
      <c r="G162" s="23"/>
      <c r="H162" s="23"/>
      <c r="I162" s="23"/>
      <c r="J162" s="23"/>
      <c r="K162" s="24"/>
      <c r="L162" s="23"/>
      <c r="M162" s="24"/>
      <c r="N162" s="23"/>
      <c r="O162" s="23"/>
      <c r="P162" s="23"/>
      <c r="Q162" s="23"/>
      <c r="R162" s="23"/>
      <c r="S162" s="23"/>
      <c r="T162" s="23"/>
      <c r="U162" s="23"/>
      <c r="V162" s="23"/>
    </row>
    <row r="163" spans="3:22" s="17" customFormat="1" ht="12">
      <c r="C163" s="23"/>
      <c r="D163" s="23"/>
      <c r="E163" s="23"/>
      <c r="F163" s="23"/>
      <c r="G163" s="23"/>
      <c r="H163" s="23"/>
      <c r="I163" s="23"/>
      <c r="J163" s="23"/>
      <c r="K163" s="24"/>
      <c r="L163" s="23"/>
      <c r="M163" s="24"/>
      <c r="N163" s="23"/>
      <c r="O163" s="23"/>
      <c r="P163" s="23"/>
      <c r="Q163" s="23"/>
      <c r="R163" s="23"/>
      <c r="S163" s="23"/>
      <c r="T163" s="23"/>
      <c r="U163" s="23"/>
      <c r="V163" s="23"/>
    </row>
    <row r="164" spans="3:22" s="17" customFormat="1" ht="12">
      <c r="C164" s="23"/>
      <c r="D164" s="23"/>
      <c r="E164" s="23"/>
      <c r="F164" s="23"/>
      <c r="G164" s="23"/>
      <c r="H164" s="23"/>
      <c r="I164" s="23"/>
      <c r="J164" s="23"/>
      <c r="K164" s="24"/>
      <c r="L164" s="23"/>
      <c r="M164" s="24"/>
      <c r="N164" s="23"/>
      <c r="O164" s="23"/>
      <c r="P164" s="23"/>
      <c r="Q164" s="23"/>
      <c r="R164" s="23"/>
      <c r="S164" s="23"/>
      <c r="T164" s="23"/>
      <c r="U164" s="23"/>
      <c r="V164" s="23"/>
    </row>
    <row r="165" spans="3:22" s="17" customFormat="1" ht="12">
      <c r="C165" s="23"/>
      <c r="D165" s="23"/>
      <c r="E165" s="23"/>
      <c r="F165" s="23"/>
      <c r="G165" s="23"/>
      <c r="H165" s="23"/>
      <c r="I165" s="23"/>
      <c r="J165" s="23"/>
      <c r="K165" s="24"/>
      <c r="L165" s="23"/>
      <c r="M165" s="24"/>
      <c r="N165" s="23"/>
      <c r="O165" s="23"/>
      <c r="P165" s="23"/>
      <c r="Q165" s="23"/>
      <c r="R165" s="23"/>
      <c r="S165" s="23"/>
      <c r="T165" s="23"/>
      <c r="U165" s="23"/>
      <c r="V165" s="23"/>
    </row>
    <row r="166" spans="3:22" s="17" customFormat="1" ht="12">
      <c r="C166" s="23"/>
      <c r="D166" s="23"/>
      <c r="E166" s="23"/>
      <c r="F166" s="23"/>
      <c r="G166" s="23"/>
      <c r="H166" s="23"/>
      <c r="I166" s="23"/>
      <c r="J166" s="23"/>
      <c r="K166" s="24"/>
      <c r="L166" s="23"/>
      <c r="M166" s="24"/>
      <c r="N166" s="23"/>
      <c r="O166" s="23"/>
      <c r="P166" s="23"/>
      <c r="Q166" s="23"/>
      <c r="R166" s="23"/>
      <c r="S166" s="23"/>
      <c r="T166" s="23"/>
      <c r="U166" s="23"/>
      <c r="V166" s="23"/>
    </row>
    <row r="167" spans="3:22" s="17" customFormat="1" ht="12">
      <c r="C167" s="23"/>
      <c r="D167" s="23"/>
      <c r="E167" s="23"/>
      <c r="F167" s="23"/>
      <c r="G167" s="23"/>
      <c r="H167" s="23"/>
      <c r="I167" s="23"/>
      <c r="J167" s="23"/>
      <c r="K167" s="24"/>
      <c r="L167" s="23"/>
      <c r="M167" s="24"/>
      <c r="N167" s="23"/>
      <c r="O167" s="23"/>
      <c r="P167" s="23"/>
      <c r="Q167" s="23"/>
      <c r="R167" s="23"/>
      <c r="S167" s="23"/>
      <c r="T167" s="23"/>
      <c r="U167" s="23"/>
      <c r="V167" s="23"/>
    </row>
    <row r="168" spans="3:22" s="17" customFormat="1" ht="12">
      <c r="C168" s="23"/>
      <c r="D168" s="23"/>
      <c r="E168" s="23"/>
      <c r="F168" s="23"/>
      <c r="G168" s="23"/>
      <c r="H168" s="23"/>
      <c r="I168" s="23"/>
      <c r="J168" s="23"/>
      <c r="K168" s="24"/>
      <c r="L168" s="23"/>
      <c r="M168" s="24"/>
      <c r="N168" s="23"/>
      <c r="O168" s="23"/>
      <c r="P168" s="23"/>
      <c r="Q168" s="23"/>
      <c r="R168" s="23"/>
      <c r="S168" s="23"/>
      <c r="T168" s="23"/>
      <c r="U168" s="23"/>
      <c r="V168" s="23"/>
    </row>
    <row r="169" spans="3:22" s="17" customFormat="1" ht="12">
      <c r="C169" s="23"/>
      <c r="D169" s="23"/>
      <c r="E169" s="23"/>
      <c r="F169" s="23"/>
      <c r="G169" s="23"/>
      <c r="H169" s="23"/>
      <c r="I169" s="23"/>
      <c r="J169" s="23"/>
      <c r="K169" s="24"/>
      <c r="L169" s="23"/>
      <c r="M169" s="24"/>
      <c r="N169" s="23"/>
      <c r="O169" s="23"/>
      <c r="P169" s="23"/>
      <c r="Q169" s="23"/>
      <c r="R169" s="23"/>
      <c r="S169" s="23"/>
      <c r="T169" s="23"/>
      <c r="U169" s="23"/>
      <c r="V169" s="23"/>
    </row>
    <row r="170" spans="3:22" s="17" customFormat="1" ht="12">
      <c r="C170" s="23"/>
      <c r="D170" s="23"/>
      <c r="E170" s="23"/>
      <c r="F170" s="23"/>
      <c r="G170" s="23"/>
      <c r="H170" s="23"/>
      <c r="I170" s="23"/>
      <c r="J170" s="23"/>
      <c r="K170" s="24"/>
      <c r="L170" s="23"/>
      <c r="M170" s="24"/>
      <c r="N170" s="23"/>
      <c r="O170" s="23"/>
      <c r="P170" s="23"/>
      <c r="Q170" s="23"/>
      <c r="R170" s="23"/>
      <c r="S170" s="23"/>
      <c r="T170" s="23"/>
      <c r="U170" s="23"/>
      <c r="V170" s="23"/>
    </row>
    <row r="171" spans="3:22" s="17" customFormat="1" ht="12">
      <c r="C171" s="23"/>
      <c r="D171" s="23"/>
      <c r="E171" s="23"/>
      <c r="F171" s="23"/>
      <c r="G171" s="23"/>
      <c r="H171" s="23"/>
      <c r="I171" s="23"/>
      <c r="J171" s="23"/>
      <c r="K171" s="24"/>
      <c r="L171" s="23"/>
      <c r="M171" s="24"/>
      <c r="N171" s="23"/>
      <c r="O171" s="23"/>
      <c r="P171" s="23"/>
      <c r="Q171" s="23"/>
      <c r="R171" s="23"/>
      <c r="S171" s="23"/>
      <c r="T171" s="23"/>
      <c r="U171" s="23"/>
      <c r="V171" s="23"/>
    </row>
    <row r="172" spans="3:22" s="17" customFormat="1" ht="12">
      <c r="C172" s="23"/>
      <c r="D172" s="23"/>
      <c r="E172" s="23"/>
      <c r="F172" s="23"/>
      <c r="G172" s="23"/>
      <c r="H172" s="23"/>
      <c r="I172" s="23"/>
      <c r="J172" s="23"/>
      <c r="K172" s="24"/>
      <c r="L172" s="23"/>
      <c r="M172" s="24"/>
      <c r="N172" s="23"/>
      <c r="O172" s="23"/>
      <c r="P172" s="23"/>
      <c r="Q172" s="23"/>
      <c r="R172" s="23"/>
      <c r="S172" s="23"/>
      <c r="T172" s="23"/>
      <c r="U172" s="23"/>
      <c r="V172" s="23"/>
    </row>
    <row r="173" spans="3:22" s="17" customFormat="1" ht="12">
      <c r="C173" s="23"/>
      <c r="D173" s="23"/>
      <c r="E173" s="23"/>
      <c r="F173" s="23"/>
      <c r="G173" s="23"/>
      <c r="H173" s="23"/>
      <c r="I173" s="23"/>
      <c r="J173" s="23"/>
      <c r="K173" s="24"/>
      <c r="L173" s="23"/>
      <c r="M173" s="24"/>
      <c r="N173" s="23"/>
      <c r="O173" s="23"/>
      <c r="P173" s="23"/>
      <c r="Q173" s="23"/>
      <c r="R173" s="23"/>
      <c r="S173" s="23"/>
      <c r="T173" s="23"/>
      <c r="U173" s="23"/>
      <c r="V173" s="23"/>
    </row>
    <row r="174" spans="3:22" s="17" customFormat="1" ht="12">
      <c r="C174" s="23"/>
      <c r="D174" s="23"/>
      <c r="E174" s="23"/>
      <c r="F174" s="23"/>
      <c r="G174" s="23"/>
      <c r="H174" s="23"/>
      <c r="I174" s="23"/>
      <c r="J174" s="23"/>
      <c r="K174" s="24"/>
      <c r="L174" s="23"/>
      <c r="M174" s="24"/>
      <c r="N174" s="23"/>
      <c r="O174" s="23"/>
      <c r="P174" s="23"/>
      <c r="Q174" s="23"/>
      <c r="R174" s="23"/>
      <c r="S174" s="23"/>
      <c r="T174" s="23"/>
      <c r="U174" s="23"/>
      <c r="V174" s="23"/>
    </row>
    <row r="175" spans="3:22" s="17" customFormat="1" ht="12">
      <c r="C175" s="23"/>
      <c r="D175" s="23"/>
      <c r="E175" s="23"/>
      <c r="F175" s="23"/>
      <c r="G175" s="23"/>
      <c r="H175" s="23"/>
      <c r="I175" s="23"/>
      <c r="J175" s="23"/>
      <c r="K175" s="24"/>
      <c r="L175" s="23"/>
      <c r="M175" s="24"/>
      <c r="N175" s="23"/>
      <c r="O175" s="23"/>
      <c r="P175" s="23"/>
      <c r="Q175" s="23"/>
      <c r="R175" s="23"/>
      <c r="S175" s="23"/>
      <c r="T175" s="23"/>
      <c r="U175" s="23"/>
      <c r="V175" s="23"/>
    </row>
    <row r="176" spans="3:22" s="17" customFormat="1" ht="12">
      <c r="C176" s="23"/>
      <c r="D176" s="23"/>
      <c r="E176" s="23"/>
      <c r="F176" s="23"/>
      <c r="G176" s="23"/>
      <c r="H176" s="23"/>
      <c r="I176" s="23"/>
      <c r="J176" s="23"/>
      <c r="K176" s="24"/>
      <c r="L176" s="23"/>
      <c r="M176" s="24"/>
      <c r="N176" s="23"/>
      <c r="O176" s="23"/>
      <c r="P176" s="23"/>
      <c r="Q176" s="23"/>
      <c r="R176" s="23"/>
      <c r="S176" s="23"/>
      <c r="T176" s="23"/>
      <c r="U176" s="23"/>
      <c r="V176" s="23"/>
    </row>
    <row r="177" spans="3:22" s="17" customFormat="1" ht="12">
      <c r="C177" s="23"/>
      <c r="D177" s="23"/>
      <c r="E177" s="23"/>
      <c r="F177" s="23"/>
      <c r="G177" s="23"/>
      <c r="H177" s="23"/>
      <c r="I177" s="23"/>
      <c r="J177" s="23"/>
      <c r="K177" s="24"/>
      <c r="L177" s="23"/>
      <c r="M177" s="24"/>
      <c r="N177" s="23"/>
      <c r="O177" s="23"/>
      <c r="P177" s="23"/>
      <c r="Q177" s="23"/>
      <c r="R177" s="23"/>
      <c r="S177" s="23"/>
      <c r="T177" s="23"/>
      <c r="U177" s="23"/>
      <c r="V177" s="23"/>
    </row>
    <row r="178" spans="3:22" s="17" customFormat="1" ht="12">
      <c r="C178" s="23"/>
      <c r="D178" s="23"/>
      <c r="E178" s="23"/>
      <c r="F178" s="23"/>
      <c r="G178" s="23"/>
      <c r="H178" s="23"/>
      <c r="I178" s="23"/>
      <c r="J178" s="23"/>
      <c r="K178" s="24"/>
      <c r="L178" s="23"/>
      <c r="M178" s="24"/>
      <c r="N178" s="23"/>
      <c r="O178" s="23"/>
      <c r="P178" s="23"/>
      <c r="Q178" s="23"/>
      <c r="R178" s="23"/>
      <c r="S178" s="23"/>
      <c r="T178" s="23"/>
      <c r="U178" s="23"/>
      <c r="V178" s="23"/>
    </row>
    <row r="179" spans="3:22" s="17" customFormat="1" ht="12">
      <c r="C179" s="23"/>
      <c r="D179" s="23"/>
      <c r="E179" s="23"/>
      <c r="F179" s="23"/>
      <c r="G179" s="23"/>
      <c r="H179" s="23"/>
      <c r="I179" s="23"/>
      <c r="J179" s="23"/>
      <c r="K179" s="24"/>
      <c r="L179" s="23"/>
      <c r="M179" s="24"/>
      <c r="N179" s="23"/>
      <c r="O179" s="23"/>
      <c r="P179" s="23"/>
      <c r="Q179" s="23"/>
      <c r="R179" s="23"/>
      <c r="S179" s="23"/>
      <c r="T179" s="23"/>
      <c r="U179" s="23"/>
      <c r="V179" s="23"/>
    </row>
    <row r="180" spans="3:22" s="17" customFormat="1" ht="12">
      <c r="C180" s="23"/>
      <c r="D180" s="23"/>
      <c r="E180" s="23"/>
      <c r="F180" s="23"/>
      <c r="G180" s="23"/>
      <c r="H180" s="23"/>
      <c r="I180" s="23"/>
      <c r="J180" s="23"/>
      <c r="K180" s="24"/>
      <c r="L180" s="23"/>
      <c r="M180" s="24"/>
      <c r="N180" s="23"/>
      <c r="O180" s="23"/>
      <c r="P180" s="23"/>
      <c r="Q180" s="23"/>
      <c r="R180" s="23"/>
      <c r="S180" s="23"/>
      <c r="T180" s="23"/>
      <c r="U180" s="23"/>
      <c r="V180" s="23"/>
    </row>
    <row r="181" spans="3:22" s="17" customFormat="1" ht="12">
      <c r="C181" s="23"/>
      <c r="D181" s="23"/>
      <c r="E181" s="23"/>
      <c r="F181" s="23"/>
      <c r="G181" s="23"/>
      <c r="H181" s="23"/>
      <c r="I181" s="23"/>
      <c r="J181" s="23"/>
      <c r="K181" s="24"/>
      <c r="L181" s="23"/>
      <c r="M181" s="24"/>
      <c r="N181" s="23"/>
      <c r="O181" s="23"/>
      <c r="P181" s="23"/>
      <c r="Q181" s="23"/>
      <c r="R181" s="23"/>
      <c r="S181" s="23"/>
      <c r="T181" s="23"/>
      <c r="U181" s="23"/>
      <c r="V181" s="23"/>
    </row>
    <row r="182" spans="3:22" s="17" customFormat="1" ht="12">
      <c r="C182" s="23"/>
      <c r="D182" s="23"/>
      <c r="E182" s="23"/>
      <c r="F182" s="23"/>
      <c r="G182" s="23"/>
      <c r="H182" s="23"/>
      <c r="I182" s="23"/>
      <c r="J182" s="23"/>
      <c r="K182" s="24"/>
      <c r="L182" s="23"/>
      <c r="M182" s="24"/>
      <c r="N182" s="23"/>
      <c r="O182" s="23"/>
      <c r="P182" s="23"/>
      <c r="Q182" s="23"/>
      <c r="R182" s="23"/>
      <c r="S182" s="23"/>
      <c r="T182" s="23"/>
      <c r="U182" s="23"/>
      <c r="V182" s="23"/>
    </row>
    <row r="183" spans="3:22" s="17" customFormat="1" ht="12">
      <c r="C183" s="23"/>
      <c r="D183" s="23"/>
      <c r="E183" s="23"/>
      <c r="F183" s="23"/>
      <c r="G183" s="23"/>
      <c r="H183" s="23"/>
      <c r="I183" s="23"/>
      <c r="J183" s="23"/>
      <c r="K183" s="24"/>
      <c r="L183" s="23"/>
      <c r="M183" s="24"/>
      <c r="N183" s="23"/>
      <c r="O183" s="23"/>
      <c r="P183" s="23"/>
      <c r="Q183" s="23"/>
      <c r="R183" s="23"/>
      <c r="S183" s="23"/>
      <c r="T183" s="23"/>
      <c r="U183" s="23"/>
      <c r="V183" s="23"/>
    </row>
    <row r="184" spans="3:22" s="17" customFormat="1" ht="12">
      <c r="C184" s="23"/>
      <c r="D184" s="23"/>
      <c r="E184" s="23"/>
      <c r="F184" s="23"/>
      <c r="G184" s="23"/>
      <c r="H184" s="23"/>
      <c r="I184" s="23"/>
      <c r="J184" s="23"/>
      <c r="K184" s="24"/>
      <c r="L184" s="23"/>
      <c r="M184" s="24"/>
      <c r="N184" s="23"/>
      <c r="O184" s="23"/>
      <c r="P184" s="23"/>
      <c r="Q184" s="23"/>
      <c r="R184" s="23"/>
      <c r="S184" s="23"/>
      <c r="T184" s="23"/>
      <c r="U184" s="23"/>
      <c r="V184" s="23"/>
    </row>
    <row r="185" spans="3:22" s="17" customFormat="1" ht="12">
      <c r="C185" s="23"/>
      <c r="D185" s="23"/>
      <c r="E185" s="23"/>
      <c r="F185" s="23"/>
      <c r="G185" s="23"/>
      <c r="H185" s="23"/>
      <c r="I185" s="23"/>
      <c r="J185" s="23"/>
      <c r="K185" s="24"/>
      <c r="L185" s="23"/>
      <c r="M185" s="24"/>
      <c r="N185" s="23"/>
      <c r="O185" s="23"/>
      <c r="P185" s="23"/>
      <c r="Q185" s="23"/>
      <c r="R185" s="23"/>
      <c r="S185" s="23"/>
      <c r="T185" s="23"/>
      <c r="U185" s="23"/>
      <c r="V185" s="23"/>
    </row>
    <row r="186" spans="3:22" s="17" customFormat="1" ht="12">
      <c r="C186" s="23"/>
      <c r="D186" s="23"/>
      <c r="E186" s="23"/>
      <c r="F186" s="23"/>
      <c r="G186" s="23"/>
      <c r="H186" s="23"/>
      <c r="I186" s="23"/>
      <c r="J186" s="23"/>
      <c r="K186" s="24"/>
      <c r="L186" s="23"/>
      <c r="M186" s="24"/>
      <c r="N186" s="23"/>
      <c r="O186" s="23"/>
      <c r="P186" s="23"/>
      <c r="Q186" s="23"/>
      <c r="R186" s="23"/>
      <c r="S186" s="23"/>
      <c r="T186" s="23"/>
      <c r="U186" s="23"/>
      <c r="V186" s="23"/>
    </row>
    <row r="187" spans="3:22" s="17" customFormat="1" ht="12">
      <c r="C187" s="23"/>
      <c r="D187" s="23"/>
      <c r="E187" s="23"/>
      <c r="F187" s="23"/>
      <c r="G187" s="23"/>
      <c r="H187" s="23"/>
      <c r="I187" s="23"/>
      <c r="J187" s="23"/>
      <c r="K187" s="24"/>
      <c r="L187" s="23"/>
      <c r="M187" s="24"/>
      <c r="N187" s="23"/>
      <c r="O187" s="23"/>
      <c r="P187" s="23"/>
      <c r="Q187" s="23"/>
      <c r="R187" s="23"/>
      <c r="S187" s="23"/>
      <c r="T187" s="23"/>
      <c r="U187" s="23"/>
      <c r="V187" s="23"/>
    </row>
    <row r="188" spans="3:22" s="17" customFormat="1" ht="12">
      <c r="C188" s="23"/>
      <c r="D188" s="23"/>
      <c r="E188" s="23"/>
      <c r="F188" s="23"/>
      <c r="G188" s="23"/>
      <c r="H188" s="23"/>
      <c r="I188" s="23"/>
      <c r="J188" s="23"/>
      <c r="K188" s="24"/>
      <c r="L188" s="23"/>
      <c r="M188" s="24"/>
      <c r="N188" s="23"/>
      <c r="O188" s="23"/>
      <c r="P188" s="23"/>
      <c r="Q188" s="23"/>
      <c r="R188" s="23"/>
      <c r="S188" s="23"/>
      <c r="T188" s="23"/>
      <c r="U188" s="23"/>
      <c r="V188" s="23"/>
    </row>
    <row r="189" spans="3:22" s="17" customFormat="1" ht="12">
      <c r="C189" s="23"/>
      <c r="D189" s="23"/>
      <c r="E189" s="23"/>
      <c r="F189" s="23"/>
      <c r="G189" s="23"/>
      <c r="H189" s="23"/>
      <c r="I189" s="23"/>
      <c r="J189" s="23"/>
      <c r="K189" s="24"/>
      <c r="L189" s="23"/>
      <c r="M189" s="24"/>
      <c r="N189" s="23"/>
      <c r="O189" s="23"/>
      <c r="P189" s="23"/>
      <c r="Q189" s="23"/>
      <c r="R189" s="23"/>
      <c r="S189" s="23"/>
      <c r="T189" s="23"/>
      <c r="U189" s="23"/>
      <c r="V189" s="23"/>
    </row>
    <row r="190" spans="3:22" s="17" customFormat="1" ht="12">
      <c r="C190" s="23"/>
      <c r="D190" s="23"/>
      <c r="E190" s="23"/>
      <c r="F190" s="23"/>
      <c r="G190" s="23"/>
      <c r="H190" s="23"/>
      <c r="I190" s="23"/>
      <c r="J190" s="23"/>
      <c r="K190" s="24"/>
      <c r="L190" s="23"/>
      <c r="M190" s="24"/>
      <c r="N190" s="23"/>
      <c r="O190" s="23"/>
      <c r="P190" s="23"/>
      <c r="Q190" s="23"/>
      <c r="R190" s="23"/>
      <c r="S190" s="23"/>
      <c r="T190" s="23"/>
      <c r="U190" s="23"/>
      <c r="V190" s="23"/>
    </row>
    <row r="191" spans="3:22" s="17" customFormat="1" ht="12">
      <c r="C191" s="23"/>
      <c r="D191" s="23"/>
      <c r="E191" s="23"/>
      <c r="F191" s="23"/>
      <c r="G191" s="23"/>
      <c r="H191" s="23"/>
      <c r="I191" s="23"/>
      <c r="J191" s="23"/>
      <c r="K191" s="24"/>
      <c r="L191" s="23"/>
      <c r="M191" s="24"/>
      <c r="N191" s="23"/>
      <c r="O191" s="23"/>
      <c r="P191" s="23"/>
      <c r="Q191" s="23"/>
      <c r="R191" s="23"/>
      <c r="S191" s="23"/>
      <c r="T191" s="23"/>
      <c r="U191" s="23"/>
      <c r="V191" s="23"/>
    </row>
    <row r="192" spans="3:22" s="17" customFormat="1" ht="12">
      <c r="C192" s="23"/>
      <c r="D192" s="23"/>
      <c r="E192" s="23"/>
      <c r="F192" s="23"/>
      <c r="G192" s="23"/>
      <c r="H192" s="23"/>
      <c r="I192" s="23"/>
      <c r="J192" s="23"/>
      <c r="K192" s="24"/>
      <c r="L192" s="23"/>
      <c r="M192" s="24"/>
      <c r="N192" s="23"/>
      <c r="O192" s="23"/>
      <c r="P192" s="23"/>
      <c r="Q192" s="23"/>
      <c r="R192" s="23"/>
      <c r="S192" s="23"/>
      <c r="T192" s="23"/>
      <c r="U192" s="23"/>
      <c r="V192" s="23"/>
    </row>
  </sheetData>
  <sheetProtection/>
  <autoFilter ref="A7:X7"/>
  <mergeCells count="21">
    <mergeCell ref="Q5:R5"/>
    <mergeCell ref="I4:J5"/>
    <mergeCell ref="A67:B67"/>
    <mergeCell ref="O4:P5"/>
    <mergeCell ref="Q4:T4"/>
    <mergeCell ref="U4:V5"/>
    <mergeCell ref="W4:X5"/>
    <mergeCell ref="D5:E5"/>
    <mergeCell ref="F5:G5"/>
    <mergeCell ref="K5:L5"/>
    <mergeCell ref="M5:N5"/>
    <mergeCell ref="K4:N4"/>
    <mergeCell ref="S5:T5"/>
    <mergeCell ref="R1:V1"/>
    <mergeCell ref="A2:X2"/>
    <mergeCell ref="H3:N3"/>
    <mergeCell ref="A4:A6"/>
    <mergeCell ref="B4:B6"/>
    <mergeCell ref="C4:C6"/>
    <mergeCell ref="D4:G4"/>
    <mergeCell ref="H4:H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12"/>
  <sheetViews>
    <sheetView zoomScalePageLayoutView="0" workbookViewId="0" topLeftCell="A1">
      <selection activeCell="B3" sqref="B3:B5"/>
    </sheetView>
  </sheetViews>
  <sheetFormatPr defaultColWidth="9.140625" defaultRowHeight="12.75"/>
  <cols>
    <col min="1" max="1" width="3.140625" style="39" customWidth="1"/>
    <col min="2" max="2" width="17.57421875" style="28" customWidth="1"/>
    <col min="3" max="3" width="6.00390625" style="28" customWidth="1"/>
    <col min="4" max="4" width="5.8515625" style="28" customWidth="1"/>
    <col min="5" max="5" width="5.140625" style="28" customWidth="1"/>
    <col min="6" max="6" width="5.00390625" style="28" customWidth="1"/>
    <col min="7" max="7" width="5.140625" style="28" customWidth="1"/>
    <col min="8" max="8" width="5.421875" style="157" customWidth="1"/>
    <col min="9" max="9" width="5.8515625" style="28" customWidth="1"/>
    <col min="10" max="10" width="4.421875" style="28" customWidth="1"/>
    <col min="11" max="11" width="4.140625" style="28" customWidth="1"/>
    <col min="12" max="12" width="4.00390625" style="28" customWidth="1"/>
    <col min="13" max="13" width="4.57421875" style="28" customWidth="1"/>
    <col min="14" max="14" width="3.7109375" style="28" customWidth="1"/>
    <col min="15" max="15" width="4.8515625" style="28" customWidth="1"/>
    <col min="16" max="16" width="6.00390625" style="28" customWidth="1"/>
    <col min="17" max="17" width="4.8515625" style="28" customWidth="1"/>
    <col min="18" max="18" width="3.8515625" style="28" customWidth="1"/>
    <col min="19" max="19" width="4.28125" style="28" customWidth="1"/>
    <col min="20" max="16384" width="9.140625" style="28" customWidth="1"/>
  </cols>
  <sheetData>
    <row r="1" spans="1:19" ht="9" customHeight="1">
      <c r="A1" s="25"/>
      <c r="B1" s="26"/>
      <c r="C1" s="26"/>
      <c r="D1" s="26"/>
      <c r="E1" s="26"/>
      <c r="F1" s="26"/>
      <c r="G1" s="26"/>
      <c r="H1" s="136"/>
      <c r="I1" s="27"/>
      <c r="J1" s="26"/>
      <c r="K1" s="26"/>
      <c r="L1" s="26"/>
      <c r="M1" s="26"/>
      <c r="N1" s="26"/>
      <c r="O1" s="27"/>
      <c r="P1" s="137"/>
      <c r="Q1" s="27"/>
      <c r="R1" s="27"/>
      <c r="S1" s="27"/>
    </row>
    <row r="2" spans="1:19" ht="48.75" customHeight="1">
      <c r="A2" s="251" t="s">
        <v>364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</row>
    <row r="3" spans="1:19" s="30" customFormat="1" ht="32.25" customHeight="1">
      <c r="A3" s="264" t="s">
        <v>76</v>
      </c>
      <c r="B3" s="264" t="s">
        <v>373</v>
      </c>
      <c r="C3" s="264" t="s">
        <v>132</v>
      </c>
      <c r="D3" s="264" t="s">
        <v>77</v>
      </c>
      <c r="E3" s="264"/>
      <c r="F3" s="264" t="s">
        <v>78</v>
      </c>
      <c r="G3" s="264"/>
      <c r="H3" s="264"/>
      <c r="I3" s="264"/>
      <c r="J3" s="264" t="s">
        <v>6</v>
      </c>
      <c r="K3" s="264"/>
      <c r="L3" s="264" t="s">
        <v>7</v>
      </c>
      <c r="M3" s="264"/>
      <c r="N3" s="264"/>
      <c r="O3" s="264"/>
      <c r="P3" s="264" t="s">
        <v>79</v>
      </c>
      <c r="Q3" s="264"/>
      <c r="R3" s="264" t="s">
        <v>9</v>
      </c>
      <c r="S3" s="264"/>
    </row>
    <row r="4" spans="1:19" s="30" customFormat="1" ht="12.75" customHeight="1">
      <c r="A4" s="264"/>
      <c r="B4" s="264"/>
      <c r="C4" s="264"/>
      <c r="D4" s="264"/>
      <c r="E4" s="264"/>
      <c r="F4" s="264" t="s">
        <v>12</v>
      </c>
      <c r="G4" s="264"/>
      <c r="H4" s="264" t="s">
        <v>11</v>
      </c>
      <c r="I4" s="264"/>
      <c r="J4" s="264"/>
      <c r="K4" s="264"/>
      <c r="L4" s="264" t="s">
        <v>12</v>
      </c>
      <c r="M4" s="264"/>
      <c r="N4" s="264" t="s">
        <v>11</v>
      </c>
      <c r="O4" s="264"/>
      <c r="P4" s="264"/>
      <c r="Q4" s="264"/>
      <c r="R4" s="264"/>
      <c r="S4" s="264"/>
    </row>
    <row r="5" spans="1:19" s="30" customFormat="1" ht="25.5" customHeight="1">
      <c r="A5" s="264"/>
      <c r="B5" s="264"/>
      <c r="C5" s="264"/>
      <c r="D5" s="29" t="s">
        <v>15</v>
      </c>
      <c r="E5" s="31" t="s">
        <v>14</v>
      </c>
      <c r="F5" s="29" t="s">
        <v>15</v>
      </c>
      <c r="G5" s="31" t="s">
        <v>14</v>
      </c>
      <c r="H5" s="138" t="s">
        <v>15</v>
      </c>
      <c r="I5" s="31" t="s">
        <v>14</v>
      </c>
      <c r="J5" s="29" t="s">
        <v>15</v>
      </c>
      <c r="K5" s="31" t="s">
        <v>14</v>
      </c>
      <c r="L5" s="29" t="s">
        <v>15</v>
      </c>
      <c r="M5" s="31" t="s">
        <v>14</v>
      </c>
      <c r="N5" s="29" t="s">
        <v>15</v>
      </c>
      <c r="O5" s="31" t="s">
        <v>14</v>
      </c>
      <c r="P5" s="29" t="s">
        <v>15</v>
      </c>
      <c r="Q5" s="31" t="s">
        <v>14</v>
      </c>
      <c r="R5" s="29" t="s">
        <v>15</v>
      </c>
      <c r="S5" s="31" t="s">
        <v>14</v>
      </c>
    </row>
    <row r="6" spans="1:19" s="30" customFormat="1" ht="12">
      <c r="A6" s="265" t="s">
        <v>80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</row>
    <row r="7" spans="1:20" s="35" customFormat="1" ht="24">
      <c r="A7" s="32">
        <v>1</v>
      </c>
      <c r="B7" s="158" t="s">
        <v>81</v>
      </c>
      <c r="C7" s="32">
        <f aca="true" t="shared" si="0" ref="C7:C44">D7+J7</f>
        <v>437</v>
      </c>
      <c r="D7" s="32">
        <f>F7+H7</f>
        <v>432</v>
      </c>
      <c r="E7" s="33">
        <f aca="true" t="shared" si="1" ref="E7:E44">(D7*100)/C7</f>
        <v>98.8558352402746</v>
      </c>
      <c r="F7" s="139">
        <v>155</v>
      </c>
      <c r="G7" s="33">
        <f aca="true" t="shared" si="2" ref="G7:G44">(F7*100)/D7</f>
        <v>35.879629629629626</v>
      </c>
      <c r="H7" s="92">
        <v>277</v>
      </c>
      <c r="I7" s="33">
        <f aca="true" t="shared" si="3" ref="I7:I44">(H7*100)/D7</f>
        <v>64.12037037037037</v>
      </c>
      <c r="J7" s="32">
        <f>L7+N7</f>
        <v>5</v>
      </c>
      <c r="K7" s="33">
        <f>(J7*100)/C7</f>
        <v>1.1441647597254005</v>
      </c>
      <c r="L7" s="139">
        <v>5</v>
      </c>
      <c r="M7" s="140">
        <f>(L7*100)/J7</f>
        <v>100</v>
      </c>
      <c r="N7" s="92"/>
      <c r="O7" s="33"/>
      <c r="P7" s="140">
        <v>59</v>
      </c>
      <c r="Q7" s="33"/>
      <c r="R7" s="32"/>
      <c r="S7" s="33"/>
      <c r="T7" s="34"/>
    </row>
    <row r="8" spans="1:20" s="35" customFormat="1" ht="12.75">
      <c r="A8" s="32">
        <v>2</v>
      </c>
      <c r="B8" s="158" t="s">
        <v>82</v>
      </c>
      <c r="C8" s="32">
        <f t="shared" si="0"/>
        <v>359</v>
      </c>
      <c r="D8" s="32">
        <f aca="true" t="shared" si="4" ref="D8:D58">F8+H8</f>
        <v>357</v>
      </c>
      <c r="E8" s="33">
        <f t="shared" si="1"/>
        <v>99.44289693593315</v>
      </c>
      <c r="F8" s="139">
        <v>126</v>
      </c>
      <c r="G8" s="33">
        <f t="shared" si="2"/>
        <v>35.294117647058826</v>
      </c>
      <c r="H8" s="92">
        <v>231</v>
      </c>
      <c r="I8" s="33">
        <f t="shared" si="3"/>
        <v>64.70588235294117</v>
      </c>
      <c r="J8" s="32">
        <f>L8+N8</f>
        <v>2</v>
      </c>
      <c r="K8" s="33">
        <f>(J8*100)/C8</f>
        <v>0.5571030640668524</v>
      </c>
      <c r="L8" s="139">
        <v>1</v>
      </c>
      <c r="M8" s="140">
        <f>(L8*100)/J8</f>
        <v>50</v>
      </c>
      <c r="N8" s="92">
        <v>1</v>
      </c>
      <c r="O8" s="33">
        <f>(N8*100)/J8</f>
        <v>50</v>
      </c>
      <c r="P8" s="140">
        <v>51</v>
      </c>
      <c r="Q8" s="33"/>
      <c r="R8" s="32"/>
      <c r="S8" s="33"/>
      <c r="T8" s="34"/>
    </row>
    <row r="9" spans="1:20" s="35" customFormat="1" ht="12.75">
      <c r="A9" s="32">
        <v>3</v>
      </c>
      <c r="B9" s="158" t="s">
        <v>83</v>
      </c>
      <c r="C9" s="32">
        <f t="shared" si="0"/>
        <v>20</v>
      </c>
      <c r="D9" s="32">
        <f t="shared" si="4"/>
        <v>20</v>
      </c>
      <c r="E9" s="33">
        <f t="shared" si="1"/>
        <v>100</v>
      </c>
      <c r="F9" s="139">
        <v>4</v>
      </c>
      <c r="G9" s="33">
        <f t="shared" si="2"/>
        <v>20</v>
      </c>
      <c r="H9" s="92">
        <v>16</v>
      </c>
      <c r="I9" s="33">
        <f t="shared" si="3"/>
        <v>80</v>
      </c>
      <c r="J9" s="32"/>
      <c r="K9" s="33"/>
      <c r="L9" s="139"/>
      <c r="M9" s="140"/>
      <c r="N9" s="92"/>
      <c r="O9" s="33"/>
      <c r="P9" s="140">
        <v>2</v>
      </c>
      <c r="Q9" s="33"/>
      <c r="R9" s="32"/>
      <c r="S9" s="33"/>
      <c r="T9" s="34"/>
    </row>
    <row r="10" spans="1:20" s="35" customFormat="1" ht="12.75">
      <c r="A10" s="32">
        <v>4</v>
      </c>
      <c r="B10" s="158" t="s">
        <v>84</v>
      </c>
      <c r="C10" s="32">
        <f t="shared" si="0"/>
        <v>9</v>
      </c>
      <c r="D10" s="32">
        <f t="shared" si="4"/>
        <v>9</v>
      </c>
      <c r="E10" s="33">
        <f t="shared" si="1"/>
        <v>100</v>
      </c>
      <c r="F10" s="139">
        <v>6</v>
      </c>
      <c r="G10" s="33">
        <f t="shared" si="2"/>
        <v>66.66666666666667</v>
      </c>
      <c r="H10" s="92">
        <v>3</v>
      </c>
      <c r="I10" s="33">
        <f t="shared" si="3"/>
        <v>33.333333333333336</v>
      </c>
      <c r="J10" s="32"/>
      <c r="K10" s="33"/>
      <c r="L10" s="139"/>
      <c r="M10" s="140"/>
      <c r="N10" s="92"/>
      <c r="O10" s="33"/>
      <c r="P10" s="140">
        <v>4</v>
      </c>
      <c r="Q10" s="33"/>
      <c r="R10" s="32"/>
      <c r="S10" s="33"/>
      <c r="T10" s="34"/>
    </row>
    <row r="11" spans="1:20" s="35" customFormat="1" ht="12.75">
      <c r="A11" s="32">
        <v>5</v>
      </c>
      <c r="B11" s="158" t="s">
        <v>85</v>
      </c>
      <c r="C11" s="32">
        <f t="shared" si="0"/>
        <v>2</v>
      </c>
      <c r="D11" s="32">
        <f t="shared" si="4"/>
        <v>2</v>
      </c>
      <c r="E11" s="33">
        <f t="shared" si="1"/>
        <v>100</v>
      </c>
      <c r="F11" s="139">
        <v>2</v>
      </c>
      <c r="G11" s="33">
        <f t="shared" si="2"/>
        <v>100</v>
      </c>
      <c r="H11" s="92"/>
      <c r="I11" s="33"/>
      <c r="J11" s="32"/>
      <c r="K11" s="33"/>
      <c r="L11" s="139"/>
      <c r="M11" s="140"/>
      <c r="N11" s="92"/>
      <c r="O11" s="33"/>
      <c r="P11" s="140">
        <v>0</v>
      </c>
      <c r="Q11" s="33"/>
      <c r="R11" s="32"/>
      <c r="S11" s="33"/>
      <c r="T11" s="34"/>
    </row>
    <row r="12" spans="1:20" s="35" customFormat="1" ht="12.75">
      <c r="A12" s="32">
        <v>6</v>
      </c>
      <c r="B12" s="158" t="s">
        <v>86</v>
      </c>
      <c r="C12" s="32">
        <f t="shared" si="0"/>
        <v>317</v>
      </c>
      <c r="D12" s="32">
        <f t="shared" si="4"/>
        <v>315</v>
      </c>
      <c r="E12" s="33">
        <f t="shared" si="1"/>
        <v>99.36908517350157</v>
      </c>
      <c r="F12" s="139">
        <v>101</v>
      </c>
      <c r="G12" s="33">
        <f t="shared" si="2"/>
        <v>32.06349206349206</v>
      </c>
      <c r="H12" s="92">
        <v>214</v>
      </c>
      <c r="I12" s="33">
        <f t="shared" si="3"/>
        <v>67.93650793650794</v>
      </c>
      <c r="J12" s="32">
        <f>L12+N12</f>
        <v>2</v>
      </c>
      <c r="K12" s="33">
        <f>(J12*100)/C12</f>
        <v>0.6309148264984227</v>
      </c>
      <c r="L12" s="139">
        <v>2</v>
      </c>
      <c r="M12" s="140">
        <f>(L12*100)/J12</f>
        <v>100</v>
      </c>
      <c r="N12" s="92"/>
      <c r="O12" s="33"/>
      <c r="P12" s="140">
        <v>41</v>
      </c>
      <c r="Q12" s="33"/>
      <c r="R12" s="32"/>
      <c r="S12" s="33"/>
      <c r="T12" s="34"/>
    </row>
    <row r="13" spans="1:20" s="35" customFormat="1" ht="15" customHeight="1">
      <c r="A13" s="32">
        <v>7</v>
      </c>
      <c r="B13" s="158" t="s">
        <v>87</v>
      </c>
      <c r="C13" s="32">
        <f t="shared" si="0"/>
        <v>113</v>
      </c>
      <c r="D13" s="32">
        <f t="shared" si="4"/>
        <v>110</v>
      </c>
      <c r="E13" s="33">
        <f t="shared" si="1"/>
        <v>97.34513274336283</v>
      </c>
      <c r="F13" s="139">
        <v>56</v>
      </c>
      <c r="G13" s="33">
        <f t="shared" si="2"/>
        <v>50.90909090909091</v>
      </c>
      <c r="H13" s="92">
        <v>54</v>
      </c>
      <c r="I13" s="33">
        <f t="shared" si="3"/>
        <v>49.09090909090909</v>
      </c>
      <c r="J13" s="32">
        <f>L13+N13</f>
        <v>3</v>
      </c>
      <c r="K13" s="33">
        <f>(J13*100)/C13</f>
        <v>2.6548672566371683</v>
      </c>
      <c r="L13" s="139">
        <v>3</v>
      </c>
      <c r="M13" s="140">
        <f>(L13*100)/J13</f>
        <v>100</v>
      </c>
      <c r="N13" s="92"/>
      <c r="O13" s="33"/>
      <c r="P13" s="140">
        <v>7</v>
      </c>
      <c r="Q13" s="33"/>
      <c r="R13" s="32"/>
      <c r="S13" s="33"/>
      <c r="T13" s="34"/>
    </row>
    <row r="14" spans="1:20" s="35" customFormat="1" ht="24">
      <c r="A14" s="32">
        <v>8</v>
      </c>
      <c r="B14" s="158" t="s">
        <v>235</v>
      </c>
      <c r="C14" s="32">
        <f t="shared" si="0"/>
        <v>274</v>
      </c>
      <c r="D14" s="32">
        <f t="shared" si="4"/>
        <v>272</v>
      </c>
      <c r="E14" s="33">
        <f t="shared" si="1"/>
        <v>99.27007299270073</v>
      </c>
      <c r="F14" s="139">
        <v>129</v>
      </c>
      <c r="G14" s="33">
        <f t="shared" si="2"/>
        <v>47.4264705882353</v>
      </c>
      <c r="H14" s="92">
        <v>143</v>
      </c>
      <c r="I14" s="33">
        <f t="shared" si="3"/>
        <v>52.5735294117647</v>
      </c>
      <c r="J14" s="32">
        <f>L14+N14</f>
        <v>2</v>
      </c>
      <c r="K14" s="33">
        <f>(J14*100)/C14</f>
        <v>0.7299270072992701</v>
      </c>
      <c r="L14" s="139"/>
      <c r="M14" s="140"/>
      <c r="N14" s="92">
        <v>2</v>
      </c>
      <c r="O14" s="140">
        <f>(N14*100)/J14</f>
        <v>100</v>
      </c>
      <c r="P14" s="140">
        <v>29</v>
      </c>
      <c r="Q14" s="33"/>
      <c r="R14" s="32"/>
      <c r="S14" s="33"/>
      <c r="T14" s="34"/>
    </row>
    <row r="15" spans="1:20" s="35" customFormat="1" ht="24">
      <c r="A15" s="32">
        <v>9</v>
      </c>
      <c r="B15" s="158" t="s">
        <v>349</v>
      </c>
      <c r="C15" s="32">
        <f>D15+J15</f>
        <v>0</v>
      </c>
      <c r="D15" s="32"/>
      <c r="E15" s="33"/>
      <c r="F15" s="139"/>
      <c r="G15" s="33"/>
      <c r="H15" s="92"/>
      <c r="I15" s="33"/>
      <c r="J15" s="32"/>
      <c r="K15" s="33"/>
      <c r="L15" s="139"/>
      <c r="M15" s="140"/>
      <c r="N15" s="92"/>
      <c r="O15" s="33"/>
      <c r="P15" s="140">
        <v>4</v>
      </c>
      <c r="Q15" s="33"/>
      <c r="R15" s="32"/>
      <c r="S15" s="33"/>
      <c r="T15" s="34"/>
    </row>
    <row r="16" spans="1:20" s="35" customFormat="1" ht="12.75">
      <c r="A16" s="32">
        <v>10</v>
      </c>
      <c r="B16" s="158" t="s">
        <v>88</v>
      </c>
      <c r="C16" s="32">
        <f t="shared" si="0"/>
        <v>122</v>
      </c>
      <c r="D16" s="32">
        <f t="shared" si="4"/>
        <v>121</v>
      </c>
      <c r="E16" s="33">
        <f t="shared" si="1"/>
        <v>99.18032786885246</v>
      </c>
      <c r="F16" s="139">
        <v>45</v>
      </c>
      <c r="G16" s="33">
        <f t="shared" si="2"/>
        <v>37.1900826446281</v>
      </c>
      <c r="H16" s="92">
        <v>76</v>
      </c>
      <c r="I16" s="33">
        <f t="shared" si="3"/>
        <v>62.8099173553719</v>
      </c>
      <c r="J16" s="32">
        <f>L16+N16</f>
        <v>1</v>
      </c>
      <c r="K16" s="33">
        <f>(J16*100)/C16</f>
        <v>0.819672131147541</v>
      </c>
      <c r="L16" s="139">
        <v>1</v>
      </c>
      <c r="M16" s="140">
        <f>(L16*100)/J16</f>
        <v>100</v>
      </c>
      <c r="N16" s="92"/>
      <c r="O16" s="33"/>
      <c r="P16" s="140">
        <v>10</v>
      </c>
      <c r="Q16" s="33"/>
      <c r="R16" s="32"/>
      <c r="S16" s="33"/>
      <c r="T16" s="34"/>
    </row>
    <row r="17" spans="1:20" s="35" customFormat="1" ht="12.75">
      <c r="A17" s="32">
        <v>11</v>
      </c>
      <c r="B17" s="158" t="s">
        <v>89</v>
      </c>
      <c r="C17" s="32">
        <f t="shared" si="0"/>
        <v>9</v>
      </c>
      <c r="D17" s="32">
        <f t="shared" si="4"/>
        <v>9</v>
      </c>
      <c r="E17" s="33">
        <f t="shared" si="1"/>
        <v>100</v>
      </c>
      <c r="F17" s="139">
        <v>4</v>
      </c>
      <c r="G17" s="33">
        <f t="shared" si="2"/>
        <v>44.44444444444444</v>
      </c>
      <c r="H17" s="92">
        <v>5</v>
      </c>
      <c r="I17" s="33">
        <f t="shared" si="3"/>
        <v>55.55555555555556</v>
      </c>
      <c r="J17" s="32"/>
      <c r="K17" s="33"/>
      <c r="L17" s="139"/>
      <c r="M17" s="140"/>
      <c r="N17" s="92"/>
      <c r="O17" s="33"/>
      <c r="P17" s="140">
        <v>1</v>
      </c>
      <c r="Q17" s="33"/>
      <c r="R17" s="32"/>
      <c r="S17" s="33"/>
      <c r="T17" s="34"/>
    </row>
    <row r="18" spans="1:20" s="35" customFormat="1" ht="12.75">
      <c r="A18" s="32">
        <v>12</v>
      </c>
      <c r="B18" s="158" t="s">
        <v>350</v>
      </c>
      <c r="C18" s="32">
        <f t="shared" si="0"/>
        <v>131</v>
      </c>
      <c r="D18" s="32">
        <f t="shared" si="4"/>
        <v>131</v>
      </c>
      <c r="E18" s="33">
        <f t="shared" si="1"/>
        <v>100</v>
      </c>
      <c r="F18" s="139">
        <v>58</v>
      </c>
      <c r="G18" s="33">
        <f t="shared" si="2"/>
        <v>44.274809160305345</v>
      </c>
      <c r="H18" s="92">
        <v>73</v>
      </c>
      <c r="I18" s="33">
        <f t="shared" si="3"/>
        <v>55.725190839694655</v>
      </c>
      <c r="J18" s="32"/>
      <c r="K18" s="33"/>
      <c r="L18" s="139"/>
      <c r="M18" s="140"/>
      <c r="N18" s="92"/>
      <c r="O18" s="33"/>
      <c r="P18" s="140">
        <v>10</v>
      </c>
      <c r="Q18" s="33"/>
      <c r="R18" s="32"/>
      <c r="S18" s="33"/>
      <c r="T18" s="34"/>
    </row>
    <row r="19" spans="1:20" s="35" customFormat="1" ht="24">
      <c r="A19" s="32">
        <v>13</v>
      </c>
      <c r="B19" s="158" t="s">
        <v>90</v>
      </c>
      <c r="C19" s="32">
        <f t="shared" si="0"/>
        <v>107</v>
      </c>
      <c r="D19" s="32">
        <f t="shared" si="4"/>
        <v>107</v>
      </c>
      <c r="E19" s="33">
        <f t="shared" si="1"/>
        <v>100</v>
      </c>
      <c r="F19" s="139">
        <v>57</v>
      </c>
      <c r="G19" s="33">
        <f t="shared" si="2"/>
        <v>53.271028037383175</v>
      </c>
      <c r="H19" s="92">
        <v>50</v>
      </c>
      <c r="I19" s="33">
        <f t="shared" si="3"/>
        <v>46.728971962616825</v>
      </c>
      <c r="J19" s="32"/>
      <c r="K19" s="33"/>
      <c r="L19" s="139"/>
      <c r="M19" s="140"/>
      <c r="N19" s="92"/>
      <c r="O19" s="33"/>
      <c r="P19" s="140">
        <v>16</v>
      </c>
      <c r="Q19" s="33"/>
      <c r="R19" s="32"/>
      <c r="S19" s="33"/>
      <c r="T19" s="34"/>
    </row>
    <row r="20" spans="1:20" s="35" customFormat="1" ht="12.75">
      <c r="A20" s="32">
        <v>14</v>
      </c>
      <c r="B20" s="158" t="s">
        <v>91</v>
      </c>
      <c r="C20" s="32">
        <f t="shared" si="0"/>
        <v>80</v>
      </c>
      <c r="D20" s="32">
        <f t="shared" si="4"/>
        <v>80</v>
      </c>
      <c r="E20" s="33">
        <f t="shared" si="1"/>
        <v>100</v>
      </c>
      <c r="F20" s="139">
        <v>34</v>
      </c>
      <c r="G20" s="33">
        <f t="shared" si="2"/>
        <v>42.5</v>
      </c>
      <c r="H20" s="92">
        <v>46</v>
      </c>
      <c r="I20" s="33">
        <f t="shared" si="3"/>
        <v>57.5</v>
      </c>
      <c r="J20" s="32"/>
      <c r="K20" s="33"/>
      <c r="L20" s="139"/>
      <c r="M20" s="140"/>
      <c r="N20" s="92"/>
      <c r="O20" s="33"/>
      <c r="P20" s="140">
        <v>17</v>
      </c>
      <c r="Q20" s="33"/>
      <c r="R20" s="32"/>
      <c r="S20" s="33"/>
      <c r="T20" s="34"/>
    </row>
    <row r="21" spans="1:20" s="35" customFormat="1" ht="12.75">
      <c r="A21" s="32">
        <v>15</v>
      </c>
      <c r="B21" s="158" t="s">
        <v>92</v>
      </c>
      <c r="C21" s="32">
        <f t="shared" si="0"/>
        <v>99</v>
      </c>
      <c r="D21" s="32">
        <f t="shared" si="4"/>
        <v>99</v>
      </c>
      <c r="E21" s="33">
        <f t="shared" si="1"/>
        <v>100</v>
      </c>
      <c r="F21" s="139">
        <v>31</v>
      </c>
      <c r="G21" s="33">
        <f t="shared" si="2"/>
        <v>31.31313131313131</v>
      </c>
      <c r="H21" s="92">
        <v>68</v>
      </c>
      <c r="I21" s="33">
        <f t="shared" si="3"/>
        <v>68.68686868686869</v>
      </c>
      <c r="J21" s="32"/>
      <c r="K21" s="33"/>
      <c r="L21" s="139"/>
      <c r="M21" s="140"/>
      <c r="N21" s="92"/>
      <c r="O21" s="33"/>
      <c r="P21" s="140">
        <v>15</v>
      </c>
      <c r="Q21" s="33"/>
      <c r="R21" s="32"/>
      <c r="S21" s="33"/>
      <c r="T21" s="34"/>
    </row>
    <row r="22" spans="1:20" s="35" customFormat="1" ht="24">
      <c r="A22" s="32">
        <v>16</v>
      </c>
      <c r="B22" s="158" t="s">
        <v>93</v>
      </c>
      <c r="C22" s="32">
        <f t="shared" si="0"/>
        <v>149</v>
      </c>
      <c r="D22" s="32">
        <f t="shared" si="4"/>
        <v>144</v>
      </c>
      <c r="E22" s="33">
        <f t="shared" si="1"/>
        <v>96.64429530201342</v>
      </c>
      <c r="F22" s="139">
        <v>36</v>
      </c>
      <c r="G22" s="33">
        <f t="shared" si="2"/>
        <v>25</v>
      </c>
      <c r="H22" s="92">
        <v>108</v>
      </c>
      <c r="I22" s="33">
        <f t="shared" si="3"/>
        <v>75</v>
      </c>
      <c r="J22" s="32">
        <f>L22+N22</f>
        <v>5</v>
      </c>
      <c r="K22" s="33">
        <f>(J22*100)/C22</f>
        <v>3.3557046979865772</v>
      </c>
      <c r="L22" s="139">
        <v>5</v>
      </c>
      <c r="M22" s="140">
        <f>(L22*100)/J22</f>
        <v>100</v>
      </c>
      <c r="N22" s="92"/>
      <c r="O22" s="33"/>
      <c r="P22" s="140">
        <v>21</v>
      </c>
      <c r="Q22" s="33"/>
      <c r="R22" s="32"/>
      <c r="S22" s="33"/>
      <c r="T22" s="34"/>
    </row>
    <row r="23" spans="1:20" s="35" customFormat="1" ht="24">
      <c r="A23" s="32">
        <v>17</v>
      </c>
      <c r="B23" s="158" t="s">
        <v>94</v>
      </c>
      <c r="C23" s="32">
        <f t="shared" si="0"/>
        <v>270</v>
      </c>
      <c r="D23" s="32">
        <f t="shared" si="4"/>
        <v>257</v>
      </c>
      <c r="E23" s="33">
        <f t="shared" si="1"/>
        <v>95.18518518518519</v>
      </c>
      <c r="F23" s="139">
        <v>82</v>
      </c>
      <c r="G23" s="33">
        <f t="shared" si="2"/>
        <v>31.90661478599222</v>
      </c>
      <c r="H23" s="92">
        <v>175</v>
      </c>
      <c r="I23" s="33">
        <f t="shared" si="3"/>
        <v>68.09338521400778</v>
      </c>
      <c r="J23" s="32">
        <f>L23+N23</f>
        <v>13</v>
      </c>
      <c r="K23" s="33">
        <f>(J23*100)/C23</f>
        <v>4.814814814814815</v>
      </c>
      <c r="L23" s="139">
        <v>13</v>
      </c>
      <c r="M23" s="140">
        <f>(L23*100)/J23</f>
        <v>100</v>
      </c>
      <c r="N23" s="92"/>
      <c r="O23" s="33"/>
      <c r="P23" s="140">
        <v>22</v>
      </c>
      <c r="Q23" s="33"/>
      <c r="R23" s="32"/>
      <c r="S23" s="33"/>
      <c r="T23" s="34"/>
    </row>
    <row r="24" spans="1:20" s="35" customFormat="1" ht="12.75">
      <c r="A24" s="32">
        <v>18</v>
      </c>
      <c r="B24" s="158" t="s">
        <v>95</v>
      </c>
      <c r="C24" s="32">
        <f t="shared" si="0"/>
        <v>38</v>
      </c>
      <c r="D24" s="32">
        <f t="shared" si="4"/>
        <v>38</v>
      </c>
      <c r="E24" s="33">
        <f t="shared" si="1"/>
        <v>100</v>
      </c>
      <c r="F24" s="139">
        <v>16</v>
      </c>
      <c r="G24" s="33">
        <f t="shared" si="2"/>
        <v>42.10526315789474</v>
      </c>
      <c r="H24" s="92">
        <v>22</v>
      </c>
      <c r="I24" s="33">
        <f t="shared" si="3"/>
        <v>57.89473684210526</v>
      </c>
      <c r="J24" s="32"/>
      <c r="K24" s="33"/>
      <c r="L24" s="139"/>
      <c r="M24" s="140"/>
      <c r="N24" s="92"/>
      <c r="O24" s="33"/>
      <c r="P24" s="140">
        <v>2</v>
      </c>
      <c r="Q24" s="33"/>
      <c r="R24" s="32"/>
      <c r="S24" s="33"/>
      <c r="T24" s="34"/>
    </row>
    <row r="25" spans="1:20" s="35" customFormat="1" ht="24">
      <c r="A25" s="32">
        <v>19</v>
      </c>
      <c r="B25" s="158" t="s">
        <v>96</v>
      </c>
      <c r="C25" s="32">
        <f t="shared" si="0"/>
        <v>1075</v>
      </c>
      <c r="D25" s="32">
        <f t="shared" si="4"/>
        <v>1064</v>
      </c>
      <c r="E25" s="33">
        <f t="shared" si="1"/>
        <v>98.97674418604652</v>
      </c>
      <c r="F25" s="139">
        <v>390</v>
      </c>
      <c r="G25" s="33">
        <f t="shared" si="2"/>
        <v>36.65413533834587</v>
      </c>
      <c r="H25" s="92">
        <v>674</v>
      </c>
      <c r="I25" s="33">
        <f t="shared" si="3"/>
        <v>63.34586466165413</v>
      </c>
      <c r="J25" s="32">
        <f>L25+N25</f>
        <v>11</v>
      </c>
      <c r="K25" s="33">
        <f>(J25*100)/C25</f>
        <v>1.0232558139534884</v>
      </c>
      <c r="L25" s="139">
        <v>11</v>
      </c>
      <c r="M25" s="140">
        <f>(L25*100)/J25</f>
        <v>100</v>
      </c>
      <c r="N25" s="92"/>
      <c r="O25" s="33"/>
      <c r="P25" s="140">
        <v>127</v>
      </c>
      <c r="Q25" s="33"/>
      <c r="R25" s="32"/>
      <c r="S25" s="33"/>
      <c r="T25" s="34"/>
    </row>
    <row r="26" spans="1:20" s="35" customFormat="1" ht="24">
      <c r="A26" s="32">
        <v>20</v>
      </c>
      <c r="B26" s="158" t="s">
        <v>97</v>
      </c>
      <c r="C26" s="32">
        <f t="shared" si="0"/>
        <v>11</v>
      </c>
      <c r="D26" s="32">
        <f t="shared" si="4"/>
        <v>11</v>
      </c>
      <c r="E26" s="33">
        <f t="shared" si="1"/>
        <v>100</v>
      </c>
      <c r="F26" s="139"/>
      <c r="G26" s="33"/>
      <c r="H26" s="92">
        <v>11</v>
      </c>
      <c r="I26" s="33">
        <f t="shared" si="3"/>
        <v>100</v>
      </c>
      <c r="J26" s="32"/>
      <c r="K26" s="33"/>
      <c r="L26" s="139"/>
      <c r="M26" s="140"/>
      <c r="N26" s="92"/>
      <c r="O26" s="33"/>
      <c r="P26" s="140">
        <v>20</v>
      </c>
      <c r="Q26" s="33"/>
      <c r="R26" s="32"/>
      <c r="S26" s="33"/>
      <c r="T26" s="34"/>
    </row>
    <row r="27" spans="1:20" s="35" customFormat="1" ht="24">
      <c r="A27" s="32">
        <v>21</v>
      </c>
      <c r="B27" s="158" t="s">
        <v>290</v>
      </c>
      <c r="C27" s="32">
        <f>D27+J27</f>
        <v>40</v>
      </c>
      <c r="D27" s="32">
        <f>F27+H27</f>
        <v>40</v>
      </c>
      <c r="E27" s="33">
        <f>(D27*100)/C27</f>
        <v>100</v>
      </c>
      <c r="F27" s="139">
        <v>6</v>
      </c>
      <c r="G27" s="33">
        <f>(F27*100)/D27</f>
        <v>15</v>
      </c>
      <c r="H27" s="92">
        <v>34</v>
      </c>
      <c r="I27" s="33">
        <f>(H27*100)/D27</f>
        <v>85</v>
      </c>
      <c r="J27" s="32"/>
      <c r="K27" s="33"/>
      <c r="L27" s="139"/>
      <c r="M27" s="140"/>
      <c r="N27" s="92"/>
      <c r="O27" s="33"/>
      <c r="P27" s="140">
        <v>9</v>
      </c>
      <c r="Q27" s="33"/>
      <c r="R27" s="32"/>
      <c r="S27" s="33"/>
      <c r="T27" s="34"/>
    </row>
    <row r="28" spans="1:20" s="35" customFormat="1" ht="36">
      <c r="A28" s="32">
        <v>22</v>
      </c>
      <c r="B28" s="159" t="s">
        <v>310</v>
      </c>
      <c r="C28" s="32">
        <f>D28+J28</f>
        <v>0</v>
      </c>
      <c r="D28" s="32"/>
      <c r="E28" s="33"/>
      <c r="F28" s="139"/>
      <c r="G28" s="33"/>
      <c r="H28" s="92"/>
      <c r="I28" s="33"/>
      <c r="J28" s="32"/>
      <c r="K28" s="33"/>
      <c r="L28" s="139"/>
      <c r="M28" s="140"/>
      <c r="N28" s="92"/>
      <c r="O28" s="33"/>
      <c r="P28" s="140">
        <v>1</v>
      </c>
      <c r="Q28" s="33"/>
      <c r="R28" s="32"/>
      <c r="S28" s="33"/>
      <c r="T28" s="34"/>
    </row>
    <row r="29" spans="1:20" s="35" customFormat="1" ht="12.75">
      <c r="A29" s="32">
        <v>23</v>
      </c>
      <c r="B29" s="158" t="s">
        <v>98</v>
      </c>
      <c r="C29" s="32">
        <f t="shared" si="0"/>
        <v>5</v>
      </c>
      <c r="D29" s="32">
        <f t="shared" si="4"/>
        <v>5</v>
      </c>
      <c r="E29" s="33">
        <f t="shared" si="1"/>
        <v>100</v>
      </c>
      <c r="F29" s="139"/>
      <c r="G29" s="33"/>
      <c r="H29" s="92">
        <v>5</v>
      </c>
      <c r="I29" s="33">
        <f t="shared" si="3"/>
        <v>100</v>
      </c>
      <c r="J29" s="32"/>
      <c r="K29" s="33"/>
      <c r="L29" s="139"/>
      <c r="M29" s="140"/>
      <c r="N29" s="92"/>
      <c r="O29" s="33"/>
      <c r="P29" s="140">
        <v>3</v>
      </c>
      <c r="Q29" s="33"/>
      <c r="R29" s="32"/>
      <c r="S29" s="33"/>
      <c r="T29" s="34"/>
    </row>
    <row r="30" spans="1:20" s="35" customFormat="1" ht="24">
      <c r="A30" s="32">
        <v>24</v>
      </c>
      <c r="B30" s="158" t="s">
        <v>115</v>
      </c>
      <c r="C30" s="32">
        <f>D30+J30</f>
        <v>7</v>
      </c>
      <c r="D30" s="32">
        <f>F30+H30</f>
        <v>7</v>
      </c>
      <c r="E30" s="33">
        <f>(D30*100)/C30</f>
        <v>100</v>
      </c>
      <c r="F30" s="139">
        <v>3</v>
      </c>
      <c r="G30" s="33">
        <f>(F30*100)/D30</f>
        <v>42.857142857142854</v>
      </c>
      <c r="H30" s="92">
        <v>4</v>
      </c>
      <c r="I30" s="33">
        <f>(H30*100)/D30</f>
        <v>57.142857142857146</v>
      </c>
      <c r="J30" s="32"/>
      <c r="K30" s="33"/>
      <c r="L30" s="139"/>
      <c r="M30" s="140"/>
      <c r="N30" s="92"/>
      <c r="O30" s="33"/>
      <c r="P30" s="140">
        <v>1</v>
      </c>
      <c r="Q30" s="33"/>
      <c r="R30" s="32"/>
      <c r="S30" s="33"/>
      <c r="T30" s="34"/>
    </row>
    <row r="31" spans="1:20" s="35" customFormat="1" ht="48">
      <c r="A31" s="32">
        <v>25</v>
      </c>
      <c r="B31" s="159" t="s">
        <v>298</v>
      </c>
      <c r="C31" s="32">
        <f t="shared" si="0"/>
        <v>31</v>
      </c>
      <c r="D31" s="32">
        <f t="shared" si="4"/>
        <v>30</v>
      </c>
      <c r="E31" s="33">
        <f t="shared" si="1"/>
        <v>96.7741935483871</v>
      </c>
      <c r="F31" s="139">
        <v>12</v>
      </c>
      <c r="G31" s="33">
        <f t="shared" si="2"/>
        <v>40</v>
      </c>
      <c r="H31" s="92">
        <v>18</v>
      </c>
      <c r="I31" s="33">
        <f t="shared" si="3"/>
        <v>60</v>
      </c>
      <c r="J31" s="32">
        <f>L31+N31</f>
        <v>1</v>
      </c>
      <c r="K31" s="33">
        <f>(J31*100)/C31</f>
        <v>3.225806451612903</v>
      </c>
      <c r="L31" s="139"/>
      <c r="M31" s="140"/>
      <c r="N31" s="92">
        <v>1</v>
      </c>
      <c r="O31" s="140">
        <f>(N31*100)/J31</f>
        <v>100</v>
      </c>
      <c r="P31" s="140">
        <v>65</v>
      </c>
      <c r="Q31" s="33"/>
      <c r="R31" s="32"/>
      <c r="S31" s="33"/>
      <c r="T31" s="34"/>
    </row>
    <row r="32" spans="1:20" s="35" customFormat="1" ht="27" customHeight="1">
      <c r="A32" s="32">
        <v>26</v>
      </c>
      <c r="B32" s="158" t="s">
        <v>99</v>
      </c>
      <c r="C32" s="32">
        <f t="shared" si="0"/>
        <v>27</v>
      </c>
      <c r="D32" s="32">
        <f t="shared" si="4"/>
        <v>27</v>
      </c>
      <c r="E32" s="33">
        <f t="shared" si="1"/>
        <v>100</v>
      </c>
      <c r="F32" s="139">
        <v>5</v>
      </c>
      <c r="G32" s="33">
        <f t="shared" si="2"/>
        <v>18.51851851851852</v>
      </c>
      <c r="H32" s="92">
        <v>22</v>
      </c>
      <c r="I32" s="33">
        <f t="shared" si="3"/>
        <v>81.48148148148148</v>
      </c>
      <c r="J32" s="32"/>
      <c r="K32" s="33"/>
      <c r="L32" s="139"/>
      <c r="M32" s="140"/>
      <c r="N32" s="92"/>
      <c r="O32" s="140"/>
      <c r="P32" s="140">
        <v>15</v>
      </c>
      <c r="Q32" s="33"/>
      <c r="R32" s="32"/>
      <c r="S32" s="33"/>
      <c r="T32" s="34"/>
    </row>
    <row r="33" spans="1:20" s="35" customFormat="1" ht="12.75">
      <c r="A33" s="32">
        <v>27</v>
      </c>
      <c r="B33" s="158" t="s">
        <v>100</v>
      </c>
      <c r="C33" s="32">
        <f t="shared" si="0"/>
        <v>75</v>
      </c>
      <c r="D33" s="32">
        <f t="shared" si="4"/>
        <v>69</v>
      </c>
      <c r="E33" s="33">
        <f t="shared" si="1"/>
        <v>92</v>
      </c>
      <c r="F33" s="139">
        <v>13</v>
      </c>
      <c r="G33" s="33">
        <f t="shared" si="2"/>
        <v>18.840579710144926</v>
      </c>
      <c r="H33" s="92">
        <v>56</v>
      </c>
      <c r="I33" s="33">
        <f t="shared" si="3"/>
        <v>81.15942028985508</v>
      </c>
      <c r="J33" s="32">
        <f>L33+N33</f>
        <v>6</v>
      </c>
      <c r="K33" s="33">
        <f>(J33*100)/C33</f>
        <v>8</v>
      </c>
      <c r="L33" s="139">
        <v>6</v>
      </c>
      <c r="M33" s="140">
        <f>(L33*100)/J33</f>
        <v>100</v>
      </c>
      <c r="N33" s="92"/>
      <c r="O33" s="140"/>
      <c r="P33" s="140">
        <v>16</v>
      </c>
      <c r="Q33" s="33"/>
      <c r="R33" s="32"/>
      <c r="S33" s="33"/>
      <c r="T33" s="34"/>
    </row>
    <row r="34" spans="1:20" s="35" customFormat="1" ht="24">
      <c r="A34" s="32">
        <v>28</v>
      </c>
      <c r="B34" s="158" t="s">
        <v>101</v>
      </c>
      <c r="C34" s="32">
        <f t="shared" si="0"/>
        <v>47</v>
      </c>
      <c r="D34" s="32">
        <f t="shared" si="4"/>
        <v>47</v>
      </c>
      <c r="E34" s="33">
        <f t="shared" si="1"/>
        <v>100</v>
      </c>
      <c r="F34" s="139">
        <v>25</v>
      </c>
      <c r="G34" s="33">
        <f t="shared" si="2"/>
        <v>53.191489361702125</v>
      </c>
      <c r="H34" s="92">
        <v>22</v>
      </c>
      <c r="I34" s="33">
        <f t="shared" si="3"/>
        <v>46.808510638297875</v>
      </c>
      <c r="J34" s="32"/>
      <c r="K34" s="33"/>
      <c r="L34" s="139"/>
      <c r="M34" s="140"/>
      <c r="N34" s="92"/>
      <c r="O34" s="140"/>
      <c r="P34" s="140">
        <v>6</v>
      </c>
      <c r="Q34" s="33"/>
      <c r="R34" s="32"/>
      <c r="S34" s="33"/>
      <c r="T34" s="34"/>
    </row>
    <row r="35" spans="1:20" s="35" customFormat="1" ht="24">
      <c r="A35" s="32">
        <v>29</v>
      </c>
      <c r="B35" s="158" t="s">
        <v>102</v>
      </c>
      <c r="C35" s="32">
        <f t="shared" si="0"/>
        <v>50</v>
      </c>
      <c r="D35" s="32">
        <f t="shared" si="4"/>
        <v>49</v>
      </c>
      <c r="E35" s="33">
        <f t="shared" si="1"/>
        <v>98</v>
      </c>
      <c r="F35" s="139">
        <v>6</v>
      </c>
      <c r="G35" s="33">
        <f t="shared" si="2"/>
        <v>12.244897959183673</v>
      </c>
      <c r="H35" s="92">
        <v>43</v>
      </c>
      <c r="I35" s="33">
        <f t="shared" si="3"/>
        <v>87.75510204081633</v>
      </c>
      <c r="J35" s="32">
        <f>L35+N35</f>
        <v>1</v>
      </c>
      <c r="K35" s="33">
        <f>(J35*100)/C35</f>
        <v>2</v>
      </c>
      <c r="L35" s="139">
        <v>1</v>
      </c>
      <c r="M35" s="140">
        <f>(L35*100)/J35</f>
        <v>100</v>
      </c>
      <c r="N35" s="92"/>
      <c r="O35" s="140"/>
      <c r="P35" s="140">
        <v>19</v>
      </c>
      <c r="Q35" s="33"/>
      <c r="R35" s="32"/>
      <c r="S35" s="33"/>
      <c r="T35" s="34"/>
    </row>
    <row r="36" spans="1:20" s="35" customFormat="1" ht="12.75">
      <c r="A36" s="32">
        <v>30</v>
      </c>
      <c r="B36" s="158" t="s">
        <v>103</v>
      </c>
      <c r="C36" s="32">
        <f t="shared" si="0"/>
        <v>37</v>
      </c>
      <c r="D36" s="32">
        <f t="shared" si="4"/>
        <v>36</v>
      </c>
      <c r="E36" s="33">
        <f t="shared" si="1"/>
        <v>97.29729729729729</v>
      </c>
      <c r="F36" s="139">
        <v>2</v>
      </c>
      <c r="G36" s="33">
        <f t="shared" si="2"/>
        <v>5.555555555555555</v>
      </c>
      <c r="H36" s="92">
        <v>34</v>
      </c>
      <c r="I36" s="33">
        <f t="shared" si="3"/>
        <v>94.44444444444444</v>
      </c>
      <c r="J36" s="32">
        <f>L36+N36</f>
        <v>1</v>
      </c>
      <c r="K36" s="33">
        <f>(J36*100)/C36</f>
        <v>2.7027027027027026</v>
      </c>
      <c r="L36" s="139"/>
      <c r="M36" s="140"/>
      <c r="N36" s="92">
        <v>1</v>
      </c>
      <c r="O36" s="140">
        <f>(N36*100)/J36</f>
        <v>100</v>
      </c>
      <c r="P36" s="140">
        <v>10</v>
      </c>
      <c r="Q36" s="33"/>
      <c r="R36" s="32"/>
      <c r="S36" s="33"/>
      <c r="T36" s="34"/>
    </row>
    <row r="37" spans="1:20" s="35" customFormat="1" ht="12.75">
      <c r="A37" s="32">
        <v>31</v>
      </c>
      <c r="B37" s="159" t="s">
        <v>104</v>
      </c>
      <c r="C37" s="32">
        <f t="shared" si="0"/>
        <v>2</v>
      </c>
      <c r="D37" s="32">
        <f t="shared" si="4"/>
        <v>2</v>
      </c>
      <c r="E37" s="33">
        <f t="shared" si="1"/>
        <v>100</v>
      </c>
      <c r="F37" s="139">
        <v>1</v>
      </c>
      <c r="G37" s="33">
        <f t="shared" si="2"/>
        <v>50</v>
      </c>
      <c r="H37" s="92">
        <v>1</v>
      </c>
      <c r="I37" s="33">
        <f t="shared" si="3"/>
        <v>50</v>
      </c>
      <c r="J37" s="32"/>
      <c r="K37" s="33"/>
      <c r="L37" s="139"/>
      <c r="M37" s="140"/>
      <c r="N37" s="92"/>
      <c r="O37" s="33"/>
      <c r="P37" s="140">
        <v>6</v>
      </c>
      <c r="Q37" s="33"/>
      <c r="R37" s="32"/>
      <c r="S37" s="33"/>
      <c r="T37" s="34"/>
    </row>
    <row r="38" spans="1:20" s="35" customFormat="1" ht="36">
      <c r="A38" s="32">
        <v>32</v>
      </c>
      <c r="B38" s="159" t="s">
        <v>105</v>
      </c>
      <c r="C38" s="32">
        <f t="shared" si="0"/>
        <v>0</v>
      </c>
      <c r="D38" s="32"/>
      <c r="E38" s="33"/>
      <c r="F38" s="139"/>
      <c r="G38" s="33"/>
      <c r="H38" s="92"/>
      <c r="I38" s="33"/>
      <c r="J38" s="32"/>
      <c r="K38" s="33"/>
      <c r="L38" s="139"/>
      <c r="M38" s="140"/>
      <c r="N38" s="92"/>
      <c r="O38" s="33"/>
      <c r="P38" s="140">
        <v>1</v>
      </c>
      <c r="Q38" s="33"/>
      <c r="R38" s="32"/>
      <c r="S38" s="33"/>
      <c r="T38" s="34"/>
    </row>
    <row r="39" spans="1:20" s="35" customFormat="1" ht="12.75">
      <c r="A39" s="32">
        <v>33</v>
      </c>
      <c r="B39" s="159" t="s">
        <v>106</v>
      </c>
      <c r="C39" s="32">
        <f t="shared" si="0"/>
        <v>21</v>
      </c>
      <c r="D39" s="32">
        <f t="shared" si="4"/>
        <v>19</v>
      </c>
      <c r="E39" s="33">
        <f t="shared" si="1"/>
        <v>90.47619047619048</v>
      </c>
      <c r="F39" s="139">
        <v>8</v>
      </c>
      <c r="G39" s="33">
        <f t="shared" si="2"/>
        <v>42.10526315789474</v>
      </c>
      <c r="H39" s="92">
        <v>11</v>
      </c>
      <c r="I39" s="33">
        <f t="shared" si="3"/>
        <v>57.89473684210526</v>
      </c>
      <c r="J39" s="32">
        <f>L39+N39</f>
        <v>2</v>
      </c>
      <c r="K39" s="33">
        <f>(J39*100)/C39</f>
        <v>9.523809523809524</v>
      </c>
      <c r="L39" s="139">
        <v>2</v>
      </c>
      <c r="M39" s="140">
        <f>(L39*100)/J39</f>
        <v>100</v>
      </c>
      <c r="N39" s="92"/>
      <c r="O39" s="33"/>
      <c r="P39" s="140">
        <v>6</v>
      </c>
      <c r="Q39" s="33"/>
      <c r="R39" s="32"/>
      <c r="S39" s="33"/>
      <c r="T39" s="34"/>
    </row>
    <row r="40" spans="1:20" s="35" customFormat="1" ht="30" customHeight="1">
      <c r="A40" s="32">
        <v>34</v>
      </c>
      <c r="B40" s="158" t="s">
        <v>243</v>
      </c>
      <c r="C40" s="32">
        <f t="shared" si="0"/>
        <v>33</v>
      </c>
      <c r="D40" s="32">
        <f t="shared" si="4"/>
        <v>32</v>
      </c>
      <c r="E40" s="33">
        <f t="shared" si="1"/>
        <v>96.96969696969697</v>
      </c>
      <c r="F40" s="139">
        <v>9</v>
      </c>
      <c r="G40" s="33">
        <f t="shared" si="2"/>
        <v>28.125</v>
      </c>
      <c r="H40" s="92">
        <v>23</v>
      </c>
      <c r="I40" s="33">
        <f t="shared" si="3"/>
        <v>71.875</v>
      </c>
      <c r="J40" s="32">
        <f>L40+N40</f>
        <v>1</v>
      </c>
      <c r="K40" s="33">
        <f>(J40*100)/C40</f>
        <v>3.0303030303030303</v>
      </c>
      <c r="L40" s="139">
        <v>1</v>
      </c>
      <c r="M40" s="140">
        <f>(L40*100)/J40</f>
        <v>100</v>
      </c>
      <c r="N40" s="92"/>
      <c r="O40" s="33"/>
      <c r="P40" s="140">
        <v>15</v>
      </c>
      <c r="Q40" s="33"/>
      <c r="R40" s="32"/>
      <c r="S40" s="33"/>
      <c r="T40" s="34"/>
    </row>
    <row r="41" spans="1:20" s="35" customFormat="1" ht="24">
      <c r="A41" s="32">
        <v>35</v>
      </c>
      <c r="B41" s="158" t="s">
        <v>108</v>
      </c>
      <c r="C41" s="32">
        <f t="shared" si="0"/>
        <v>21</v>
      </c>
      <c r="D41" s="32">
        <f t="shared" si="4"/>
        <v>21</v>
      </c>
      <c r="E41" s="33">
        <f t="shared" si="1"/>
        <v>100</v>
      </c>
      <c r="F41" s="139">
        <v>4</v>
      </c>
      <c r="G41" s="33">
        <f t="shared" si="2"/>
        <v>19.047619047619047</v>
      </c>
      <c r="H41" s="92">
        <v>17</v>
      </c>
      <c r="I41" s="33">
        <f t="shared" si="3"/>
        <v>80.95238095238095</v>
      </c>
      <c r="J41" s="32"/>
      <c r="K41" s="33"/>
      <c r="L41" s="139"/>
      <c r="M41" s="140"/>
      <c r="N41" s="92"/>
      <c r="O41" s="33"/>
      <c r="P41" s="140">
        <v>10</v>
      </c>
      <c r="Q41" s="33"/>
      <c r="R41" s="32"/>
      <c r="S41" s="33"/>
      <c r="T41" s="34"/>
    </row>
    <row r="42" spans="1:20" s="35" customFormat="1" ht="36">
      <c r="A42" s="32">
        <v>36</v>
      </c>
      <c r="B42" s="158" t="s">
        <v>109</v>
      </c>
      <c r="C42" s="32">
        <f t="shared" si="0"/>
        <v>3</v>
      </c>
      <c r="D42" s="32">
        <f t="shared" si="4"/>
        <v>3</v>
      </c>
      <c r="E42" s="33">
        <f t="shared" si="1"/>
        <v>100</v>
      </c>
      <c r="F42" s="139"/>
      <c r="G42" s="33">
        <f t="shared" si="2"/>
        <v>0</v>
      </c>
      <c r="H42" s="92">
        <v>3</v>
      </c>
      <c r="I42" s="33">
        <f t="shared" si="3"/>
        <v>100</v>
      </c>
      <c r="J42" s="32"/>
      <c r="K42" s="33"/>
      <c r="L42" s="139"/>
      <c r="M42" s="140"/>
      <c r="N42" s="92"/>
      <c r="O42" s="33"/>
      <c r="P42" s="140">
        <v>3</v>
      </c>
      <c r="Q42" s="33"/>
      <c r="R42" s="32"/>
      <c r="S42" s="33"/>
      <c r="T42" s="34"/>
    </row>
    <row r="43" spans="1:20" s="35" customFormat="1" ht="16.5" customHeight="1">
      <c r="A43" s="32">
        <v>37</v>
      </c>
      <c r="B43" s="158" t="s">
        <v>323</v>
      </c>
      <c r="C43" s="32">
        <f t="shared" si="0"/>
        <v>0</v>
      </c>
      <c r="D43" s="32"/>
      <c r="E43" s="33"/>
      <c r="F43" s="139"/>
      <c r="G43" s="33"/>
      <c r="H43" s="92"/>
      <c r="I43" s="33"/>
      <c r="J43" s="32"/>
      <c r="K43" s="33"/>
      <c r="L43" s="139"/>
      <c r="M43" s="140"/>
      <c r="N43" s="92"/>
      <c r="O43" s="33"/>
      <c r="P43" s="140"/>
      <c r="Q43" s="33"/>
      <c r="R43" s="32"/>
      <c r="S43" s="33"/>
      <c r="T43" s="34"/>
    </row>
    <row r="44" spans="1:20" s="35" customFormat="1" ht="13.5" customHeight="1">
      <c r="A44" s="160"/>
      <c r="B44" s="144" t="s">
        <v>110</v>
      </c>
      <c r="C44" s="141">
        <f t="shared" si="0"/>
        <v>4021</v>
      </c>
      <c r="D44" s="141">
        <f t="shared" si="4"/>
        <v>3965</v>
      </c>
      <c r="E44" s="142">
        <f t="shared" si="1"/>
        <v>98.60731161402636</v>
      </c>
      <c r="F44" s="141">
        <f>SUM(F7:F43)</f>
        <v>1426</v>
      </c>
      <c r="G44" s="142">
        <f t="shared" si="2"/>
        <v>35.96469104665826</v>
      </c>
      <c r="H44" s="145">
        <f>SUM(H7:H43)</f>
        <v>2539</v>
      </c>
      <c r="I44" s="142">
        <f t="shared" si="3"/>
        <v>64.03530895334174</v>
      </c>
      <c r="J44" s="141">
        <f>L44+N44</f>
        <v>56</v>
      </c>
      <c r="K44" s="142">
        <f>(J44*100)/C44</f>
        <v>1.3926883859736383</v>
      </c>
      <c r="L44" s="141">
        <f>SUM(L7:L43)</f>
        <v>51</v>
      </c>
      <c r="M44" s="143">
        <f>(L44*100)/J44</f>
        <v>91.07142857142857</v>
      </c>
      <c r="N44" s="141">
        <f>SUM(N7:N43)</f>
        <v>5</v>
      </c>
      <c r="O44" s="142">
        <f>(N44*100)/J44</f>
        <v>8.928571428571429</v>
      </c>
      <c r="P44" s="141">
        <f>SUM(P7:P43)</f>
        <v>644</v>
      </c>
      <c r="Q44" s="143">
        <f>P44/(P44+R44)*100</f>
        <v>100</v>
      </c>
      <c r="R44" s="141">
        <f>SUM(R7:R43)</f>
        <v>0</v>
      </c>
      <c r="S44" s="142">
        <f>(R44*100)/J44</f>
        <v>0</v>
      </c>
      <c r="T44" s="34"/>
    </row>
    <row r="45" spans="1:19" s="35" customFormat="1" ht="16.5" customHeight="1">
      <c r="A45" s="261" t="s">
        <v>119</v>
      </c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3"/>
    </row>
    <row r="46" spans="1:21" s="35" customFormat="1" ht="18" customHeight="1">
      <c r="A46" s="32">
        <v>1</v>
      </c>
      <c r="B46" s="159" t="s">
        <v>120</v>
      </c>
      <c r="C46" s="32">
        <f aca="true" t="shared" si="5" ref="C46:C55">D46+J46</f>
        <v>6</v>
      </c>
      <c r="D46" s="32">
        <f t="shared" si="4"/>
        <v>6</v>
      </c>
      <c r="E46" s="33">
        <f aca="true" t="shared" si="6" ref="E46:E55">(D46*100)/C46</f>
        <v>100</v>
      </c>
      <c r="F46" s="139">
        <v>3</v>
      </c>
      <c r="G46" s="33">
        <f aca="true" t="shared" si="7" ref="G46:G55">(F46*100)/D46</f>
        <v>50</v>
      </c>
      <c r="H46" s="92">
        <v>3</v>
      </c>
      <c r="I46" s="33">
        <f aca="true" t="shared" si="8" ref="I46:I55">(H46*100)/D46</f>
        <v>50</v>
      </c>
      <c r="J46" s="32"/>
      <c r="K46" s="32"/>
      <c r="L46" s="32"/>
      <c r="M46" s="32"/>
      <c r="N46" s="92"/>
      <c r="O46" s="32"/>
      <c r="P46" s="32">
        <v>1</v>
      </c>
      <c r="Q46" s="32"/>
      <c r="R46" s="32"/>
      <c r="S46" s="32"/>
      <c r="T46" s="34"/>
      <c r="U46" s="34"/>
    </row>
    <row r="47" spans="1:21" s="35" customFormat="1" ht="26.25" customHeight="1">
      <c r="A47" s="32">
        <v>2</v>
      </c>
      <c r="B47" s="159" t="s">
        <v>291</v>
      </c>
      <c r="C47" s="32">
        <f>D47+J47</f>
        <v>38</v>
      </c>
      <c r="D47" s="32">
        <f>F47+H47</f>
        <v>37</v>
      </c>
      <c r="E47" s="33">
        <f>(D47*100)/C47</f>
        <v>97.36842105263158</v>
      </c>
      <c r="F47" s="139">
        <v>13</v>
      </c>
      <c r="G47" s="33">
        <f>(F47*100)/D47</f>
        <v>35.13513513513514</v>
      </c>
      <c r="H47" s="92">
        <v>24</v>
      </c>
      <c r="I47" s="33">
        <f>(H47*100)/D47</f>
        <v>64.86486486486487</v>
      </c>
      <c r="J47" s="32">
        <f>L47+N47</f>
        <v>1</v>
      </c>
      <c r="K47" s="32">
        <f>(J47*100)/C47</f>
        <v>2.6315789473684212</v>
      </c>
      <c r="L47" s="32"/>
      <c r="M47" s="32"/>
      <c r="N47" s="92">
        <v>1</v>
      </c>
      <c r="O47" s="32">
        <f>(N47*100)/J47</f>
        <v>100</v>
      </c>
      <c r="P47" s="32">
        <v>15</v>
      </c>
      <c r="Q47" s="32"/>
      <c r="R47" s="32"/>
      <c r="S47" s="32"/>
      <c r="T47" s="34"/>
      <c r="U47" s="34"/>
    </row>
    <row r="48" spans="1:21" s="35" customFormat="1" ht="39.75" customHeight="1">
      <c r="A48" s="32">
        <v>3</v>
      </c>
      <c r="B48" s="159" t="s">
        <v>292</v>
      </c>
      <c r="C48" s="32">
        <f t="shared" si="5"/>
        <v>281</v>
      </c>
      <c r="D48" s="32">
        <f t="shared" si="4"/>
        <v>281</v>
      </c>
      <c r="E48" s="33">
        <f t="shared" si="6"/>
        <v>100</v>
      </c>
      <c r="F48" s="139">
        <v>130</v>
      </c>
      <c r="G48" s="33">
        <f t="shared" si="7"/>
        <v>46.263345195729535</v>
      </c>
      <c r="H48" s="92">
        <v>151</v>
      </c>
      <c r="I48" s="33">
        <f t="shared" si="8"/>
        <v>53.736654804270465</v>
      </c>
      <c r="J48" s="32"/>
      <c r="K48" s="32"/>
      <c r="L48" s="32"/>
      <c r="M48" s="32"/>
      <c r="N48" s="92"/>
      <c r="O48" s="32"/>
      <c r="P48" s="32">
        <v>88</v>
      </c>
      <c r="Q48" s="32"/>
      <c r="R48" s="32"/>
      <c r="S48" s="32"/>
      <c r="T48" s="34"/>
      <c r="U48" s="34"/>
    </row>
    <row r="49" spans="1:21" s="35" customFormat="1" ht="24" customHeight="1">
      <c r="A49" s="32">
        <v>4</v>
      </c>
      <c r="B49" s="159" t="s">
        <v>99</v>
      </c>
      <c r="C49" s="32">
        <f t="shared" si="5"/>
        <v>64</v>
      </c>
      <c r="D49" s="32">
        <f t="shared" si="4"/>
        <v>64</v>
      </c>
      <c r="E49" s="33">
        <f t="shared" si="6"/>
        <v>100</v>
      </c>
      <c r="F49" s="139">
        <v>26</v>
      </c>
      <c r="G49" s="33">
        <f t="shared" si="7"/>
        <v>40.625</v>
      </c>
      <c r="H49" s="92">
        <v>38</v>
      </c>
      <c r="I49" s="33">
        <f t="shared" si="8"/>
        <v>59.375</v>
      </c>
      <c r="J49" s="32"/>
      <c r="K49" s="32"/>
      <c r="L49" s="32"/>
      <c r="M49" s="32"/>
      <c r="N49" s="92"/>
      <c r="O49" s="32"/>
      <c r="P49" s="32">
        <v>20</v>
      </c>
      <c r="Q49" s="32"/>
      <c r="R49" s="32"/>
      <c r="S49" s="32"/>
      <c r="T49" s="34"/>
      <c r="U49" s="34"/>
    </row>
    <row r="50" spans="1:21" s="35" customFormat="1" ht="15.75" customHeight="1">
      <c r="A50" s="32">
        <v>5</v>
      </c>
      <c r="B50" s="159" t="s">
        <v>100</v>
      </c>
      <c r="C50" s="32">
        <f t="shared" si="5"/>
        <v>11</v>
      </c>
      <c r="D50" s="32">
        <f t="shared" si="4"/>
        <v>11</v>
      </c>
      <c r="E50" s="33">
        <f t="shared" si="6"/>
        <v>100</v>
      </c>
      <c r="F50" s="139">
        <v>4</v>
      </c>
      <c r="G50" s="33">
        <f t="shared" si="7"/>
        <v>36.36363636363637</v>
      </c>
      <c r="H50" s="92">
        <v>7</v>
      </c>
      <c r="I50" s="33">
        <f t="shared" si="8"/>
        <v>63.63636363636363</v>
      </c>
      <c r="J50" s="32"/>
      <c r="K50" s="32"/>
      <c r="L50" s="32"/>
      <c r="M50" s="32"/>
      <c r="N50" s="92"/>
      <c r="O50" s="32"/>
      <c r="P50" s="32"/>
      <c r="Q50" s="32"/>
      <c r="R50" s="32"/>
      <c r="S50" s="32"/>
      <c r="T50" s="34"/>
      <c r="U50" s="34"/>
    </row>
    <row r="51" spans="1:21" s="35" customFormat="1" ht="28.5" customHeight="1">
      <c r="A51" s="32">
        <v>6</v>
      </c>
      <c r="B51" s="159" t="s">
        <v>102</v>
      </c>
      <c r="C51" s="32">
        <f t="shared" si="5"/>
        <v>1</v>
      </c>
      <c r="D51" s="32">
        <f t="shared" si="4"/>
        <v>1</v>
      </c>
      <c r="E51" s="33">
        <f t="shared" si="6"/>
        <v>100</v>
      </c>
      <c r="F51" s="139"/>
      <c r="G51" s="33"/>
      <c r="H51" s="92">
        <v>1</v>
      </c>
      <c r="I51" s="33">
        <f t="shared" si="8"/>
        <v>100</v>
      </c>
      <c r="J51" s="32"/>
      <c r="K51" s="32"/>
      <c r="L51" s="32"/>
      <c r="M51" s="32"/>
      <c r="N51" s="92"/>
      <c r="O51" s="32"/>
      <c r="P51" s="32"/>
      <c r="Q51" s="32"/>
      <c r="R51" s="32"/>
      <c r="S51" s="32"/>
      <c r="T51" s="34"/>
      <c r="U51" s="34"/>
    </row>
    <row r="52" spans="1:21" s="35" customFormat="1" ht="27.75" customHeight="1">
      <c r="A52" s="32">
        <v>7</v>
      </c>
      <c r="B52" s="159" t="s">
        <v>109</v>
      </c>
      <c r="C52" s="32">
        <f t="shared" si="5"/>
        <v>42</v>
      </c>
      <c r="D52" s="32">
        <f t="shared" si="4"/>
        <v>42</v>
      </c>
      <c r="E52" s="33">
        <f t="shared" si="6"/>
        <v>100</v>
      </c>
      <c r="F52" s="139">
        <v>23</v>
      </c>
      <c r="G52" s="33">
        <f t="shared" si="7"/>
        <v>54.76190476190476</v>
      </c>
      <c r="H52" s="92">
        <v>19</v>
      </c>
      <c r="I52" s="33">
        <f t="shared" si="8"/>
        <v>45.23809523809524</v>
      </c>
      <c r="J52" s="32"/>
      <c r="K52" s="32"/>
      <c r="L52" s="32"/>
      <c r="M52" s="32"/>
      <c r="N52" s="92"/>
      <c r="O52" s="32"/>
      <c r="P52" s="32">
        <v>6</v>
      </c>
      <c r="Q52" s="32"/>
      <c r="R52" s="32"/>
      <c r="S52" s="32"/>
      <c r="T52" s="34"/>
      <c r="U52" s="34"/>
    </row>
    <row r="53" spans="1:21" s="35" customFormat="1" ht="25.5" customHeight="1">
      <c r="A53" s="32">
        <v>8</v>
      </c>
      <c r="B53" s="159" t="s">
        <v>299</v>
      </c>
      <c r="C53" s="32">
        <f t="shared" si="5"/>
        <v>4</v>
      </c>
      <c r="D53" s="32">
        <f t="shared" si="4"/>
        <v>4</v>
      </c>
      <c r="E53" s="33">
        <f t="shared" si="6"/>
        <v>100</v>
      </c>
      <c r="F53" s="139">
        <v>3</v>
      </c>
      <c r="G53" s="33">
        <f t="shared" si="7"/>
        <v>75</v>
      </c>
      <c r="H53" s="92">
        <v>1</v>
      </c>
      <c r="I53" s="33">
        <f t="shared" si="8"/>
        <v>25</v>
      </c>
      <c r="J53" s="32"/>
      <c r="K53" s="32"/>
      <c r="L53" s="32"/>
      <c r="M53" s="32"/>
      <c r="N53" s="92"/>
      <c r="O53" s="32"/>
      <c r="P53" s="32"/>
      <c r="Q53" s="32"/>
      <c r="R53" s="32"/>
      <c r="S53" s="32"/>
      <c r="T53" s="34"/>
      <c r="U53" s="34"/>
    </row>
    <row r="54" spans="1:21" s="35" customFormat="1" ht="13.5" customHeight="1">
      <c r="A54" s="32">
        <v>9</v>
      </c>
      <c r="B54" s="159" t="s">
        <v>323</v>
      </c>
      <c r="C54" s="32">
        <f t="shared" si="5"/>
        <v>0</v>
      </c>
      <c r="D54" s="32"/>
      <c r="E54" s="33"/>
      <c r="F54" s="139"/>
      <c r="G54" s="33"/>
      <c r="H54" s="92"/>
      <c r="I54" s="33"/>
      <c r="J54" s="32"/>
      <c r="K54" s="32"/>
      <c r="L54" s="32"/>
      <c r="M54" s="32"/>
      <c r="N54" s="92"/>
      <c r="O54" s="32"/>
      <c r="P54" s="32"/>
      <c r="Q54" s="32"/>
      <c r="R54" s="32"/>
      <c r="S54" s="32"/>
      <c r="T54" s="34"/>
      <c r="U54" s="34"/>
    </row>
    <row r="55" spans="1:21" s="35" customFormat="1" ht="12" customHeight="1">
      <c r="A55" s="161"/>
      <c r="B55" s="144" t="s">
        <v>110</v>
      </c>
      <c r="C55" s="144">
        <f t="shared" si="5"/>
        <v>447</v>
      </c>
      <c r="D55" s="141">
        <f t="shared" si="4"/>
        <v>446</v>
      </c>
      <c r="E55" s="142">
        <f t="shared" si="6"/>
        <v>99.77628635346755</v>
      </c>
      <c r="F55" s="141">
        <f>SUM(F46:F54)</f>
        <v>202</v>
      </c>
      <c r="G55" s="142">
        <f t="shared" si="7"/>
        <v>45.2914798206278</v>
      </c>
      <c r="H55" s="145">
        <f>SUM(H46:H54)</f>
        <v>244</v>
      </c>
      <c r="I55" s="142">
        <f t="shared" si="8"/>
        <v>54.7085201793722</v>
      </c>
      <c r="J55" s="144">
        <f>L55+N55</f>
        <v>1</v>
      </c>
      <c r="K55" s="141">
        <f>(J55*100)/C55</f>
        <v>0.22371364653243847</v>
      </c>
      <c r="L55" s="141">
        <f>SUM(L46:L54)</f>
        <v>0</v>
      </c>
      <c r="M55" s="141">
        <f>(L55*100)/J55</f>
        <v>0</v>
      </c>
      <c r="N55" s="141">
        <f>SUM(N46:N54)</f>
        <v>1</v>
      </c>
      <c r="O55" s="141">
        <f>(N55*100)/J55</f>
        <v>100</v>
      </c>
      <c r="P55" s="141">
        <f>SUM(P46:P54)</f>
        <v>130</v>
      </c>
      <c r="Q55" s="143">
        <f>P55/(P55+R55)*100</f>
        <v>100</v>
      </c>
      <c r="R55" s="141">
        <v>0</v>
      </c>
      <c r="S55" s="141">
        <v>0</v>
      </c>
      <c r="T55" s="34"/>
      <c r="U55" s="34"/>
    </row>
    <row r="56" spans="1:19" s="35" customFormat="1" ht="15.75" customHeight="1">
      <c r="A56" s="261" t="s">
        <v>121</v>
      </c>
      <c r="B56" s="262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3"/>
    </row>
    <row r="57" spans="1:21" s="35" customFormat="1" ht="12.75">
      <c r="A57" s="158">
        <v>1</v>
      </c>
      <c r="B57" s="159" t="s">
        <v>113</v>
      </c>
      <c r="C57" s="32">
        <f>D57+J57</f>
        <v>1</v>
      </c>
      <c r="D57" s="32">
        <f t="shared" si="4"/>
        <v>1</v>
      </c>
      <c r="E57" s="33">
        <f>(D57*100)/C57</f>
        <v>100</v>
      </c>
      <c r="F57" s="139"/>
      <c r="G57" s="32"/>
      <c r="H57" s="92">
        <v>1</v>
      </c>
      <c r="I57" s="33">
        <f>(H57*100)/D57</f>
        <v>100</v>
      </c>
      <c r="J57" s="32"/>
      <c r="K57" s="32"/>
      <c r="L57" s="32"/>
      <c r="M57" s="32"/>
      <c r="N57" s="32"/>
      <c r="O57" s="33"/>
      <c r="P57" s="32"/>
      <c r="Q57" s="32"/>
      <c r="R57" s="32"/>
      <c r="S57" s="32"/>
      <c r="T57" s="34"/>
      <c r="U57" s="34"/>
    </row>
    <row r="58" spans="1:21" s="35" customFormat="1" ht="27.75" customHeight="1">
      <c r="A58" s="158">
        <v>11</v>
      </c>
      <c r="B58" s="159" t="s">
        <v>96</v>
      </c>
      <c r="C58" s="32">
        <f>D58+J58</f>
        <v>1</v>
      </c>
      <c r="D58" s="32">
        <f t="shared" si="4"/>
        <v>1</v>
      </c>
      <c r="E58" s="33">
        <f>(D58*100)/C58</f>
        <v>100</v>
      </c>
      <c r="F58" s="139"/>
      <c r="G58" s="32"/>
      <c r="H58" s="92">
        <v>1</v>
      </c>
      <c r="I58" s="33">
        <f>(H58*100)/D58</f>
        <v>100</v>
      </c>
      <c r="J58" s="32"/>
      <c r="K58" s="32"/>
      <c r="L58" s="32"/>
      <c r="M58" s="32"/>
      <c r="N58" s="32"/>
      <c r="O58" s="33"/>
      <c r="P58" s="32"/>
      <c r="Q58" s="32"/>
      <c r="R58" s="32"/>
      <c r="S58" s="32"/>
      <c r="T58" s="34"/>
      <c r="U58" s="34"/>
    </row>
    <row r="59" spans="1:21" s="35" customFormat="1" ht="24">
      <c r="A59" s="158">
        <v>14</v>
      </c>
      <c r="B59" s="159" t="s">
        <v>351</v>
      </c>
      <c r="C59" s="32">
        <f>D59+J59</f>
        <v>2</v>
      </c>
      <c r="D59" s="32">
        <f>F59+H59</f>
        <v>2</v>
      </c>
      <c r="E59" s="33">
        <f>(D59*100)/C59</f>
        <v>100</v>
      </c>
      <c r="F59" s="139">
        <v>2</v>
      </c>
      <c r="G59" s="32">
        <f>(F59*100)/D59</f>
        <v>100</v>
      </c>
      <c r="H59" s="92"/>
      <c r="I59" s="33"/>
      <c r="J59" s="32"/>
      <c r="K59" s="32"/>
      <c r="L59" s="32"/>
      <c r="M59" s="32"/>
      <c r="N59" s="32"/>
      <c r="O59" s="33"/>
      <c r="P59" s="32"/>
      <c r="Q59" s="32"/>
      <c r="R59" s="32"/>
      <c r="S59" s="32"/>
      <c r="T59" s="34"/>
      <c r="U59" s="34"/>
    </row>
    <row r="60" spans="1:21" s="35" customFormat="1" ht="24">
      <c r="A60" s="158">
        <v>15</v>
      </c>
      <c r="B60" s="159" t="s">
        <v>323</v>
      </c>
      <c r="C60" s="32">
        <f>D60+J60</f>
        <v>0</v>
      </c>
      <c r="D60" s="32"/>
      <c r="E60" s="33"/>
      <c r="F60" s="139"/>
      <c r="G60" s="32"/>
      <c r="H60" s="92"/>
      <c r="I60" s="33"/>
      <c r="J60" s="32"/>
      <c r="K60" s="32"/>
      <c r="L60" s="32"/>
      <c r="M60" s="32"/>
      <c r="N60" s="32"/>
      <c r="O60" s="33"/>
      <c r="P60" s="32"/>
      <c r="Q60" s="32"/>
      <c r="R60" s="32"/>
      <c r="S60" s="32"/>
      <c r="T60" s="34"/>
      <c r="U60" s="34"/>
    </row>
    <row r="61" spans="1:21" s="35" customFormat="1" ht="14.25" customHeight="1">
      <c r="A61" s="161"/>
      <c r="B61" s="144" t="s">
        <v>110</v>
      </c>
      <c r="C61" s="144">
        <f>D61+J61</f>
        <v>4</v>
      </c>
      <c r="D61" s="144">
        <f>F61+H61</f>
        <v>4</v>
      </c>
      <c r="E61" s="147">
        <f>(D61*100)/C61</f>
        <v>100</v>
      </c>
      <c r="F61" s="144">
        <f>SUM(F57:F60)</f>
        <v>2</v>
      </c>
      <c r="G61" s="162">
        <f>(F61*100)/D61</f>
        <v>50</v>
      </c>
      <c r="H61" s="146">
        <f>SUM(H57:H60)</f>
        <v>2</v>
      </c>
      <c r="I61" s="147">
        <f>(H61*100)/D61</f>
        <v>50</v>
      </c>
      <c r="J61" s="144">
        <f>L61+N61</f>
        <v>0</v>
      </c>
      <c r="K61" s="144">
        <v>0</v>
      </c>
      <c r="L61" s="144">
        <f>SUM(L57:L60)</f>
        <v>0</v>
      </c>
      <c r="M61" s="148">
        <v>0</v>
      </c>
      <c r="N61" s="144">
        <f>SUM(N57:N60)</f>
        <v>0</v>
      </c>
      <c r="O61" s="147">
        <v>0</v>
      </c>
      <c r="P61" s="144">
        <f>SUM(P57:P60)</f>
        <v>0</v>
      </c>
      <c r="Q61" s="148">
        <v>0</v>
      </c>
      <c r="R61" s="144">
        <f>SUM(R57:R60)</f>
        <v>0</v>
      </c>
      <c r="S61" s="144">
        <v>0</v>
      </c>
      <c r="T61" s="34"/>
      <c r="U61" s="34"/>
    </row>
    <row r="62" spans="1:19" s="35" customFormat="1" ht="15.75" customHeight="1">
      <c r="A62" s="261" t="s">
        <v>111</v>
      </c>
      <c r="B62" s="262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3"/>
    </row>
    <row r="63" spans="1:21" s="35" customFormat="1" ht="12.75">
      <c r="A63" s="158" t="s">
        <v>112</v>
      </c>
      <c r="B63" s="159" t="s">
        <v>113</v>
      </c>
      <c r="C63" s="32">
        <f aca="true" t="shared" si="9" ref="C63:C75">D63+J63</f>
        <v>1971</v>
      </c>
      <c r="D63" s="32">
        <f aca="true" t="shared" si="10" ref="D63:D72">F63+H63</f>
        <v>1927</v>
      </c>
      <c r="E63" s="33">
        <f aca="true" t="shared" si="11" ref="E63:E75">(D63*100)/C63</f>
        <v>97.76763064434297</v>
      </c>
      <c r="F63" s="139">
        <v>784</v>
      </c>
      <c r="G63" s="33">
        <f>(F63*100)/D63</f>
        <v>40.685002594706795</v>
      </c>
      <c r="H63" s="92">
        <v>1143</v>
      </c>
      <c r="I63" s="33">
        <f>(H63*100)/D63</f>
        <v>59.314997405293205</v>
      </c>
      <c r="J63" s="32">
        <f>L63+N63</f>
        <v>44</v>
      </c>
      <c r="K63" s="33">
        <f>(J63*100)/C63</f>
        <v>2.2323693556570268</v>
      </c>
      <c r="L63" s="139">
        <v>38</v>
      </c>
      <c r="M63" s="33">
        <f aca="true" t="shared" si="12" ref="M63:M75">(L63*100)/J63</f>
        <v>86.36363636363636</v>
      </c>
      <c r="N63" s="32">
        <v>6</v>
      </c>
      <c r="O63" s="33">
        <f>(N63*100)/J63</f>
        <v>13.636363636363637</v>
      </c>
      <c r="P63" s="149">
        <v>481</v>
      </c>
      <c r="Q63" s="33"/>
      <c r="R63" s="32"/>
      <c r="S63" s="33"/>
      <c r="T63" s="83"/>
      <c r="U63" s="34"/>
    </row>
    <row r="64" spans="1:21" s="35" customFormat="1" ht="24">
      <c r="A64" s="160" t="s">
        <v>114</v>
      </c>
      <c r="B64" s="159" t="s">
        <v>115</v>
      </c>
      <c r="C64" s="32">
        <f t="shared" si="9"/>
        <v>190</v>
      </c>
      <c r="D64" s="32">
        <f t="shared" si="10"/>
        <v>182</v>
      </c>
      <c r="E64" s="33">
        <f t="shared" si="11"/>
        <v>95.78947368421052</v>
      </c>
      <c r="F64" s="139">
        <v>95</v>
      </c>
      <c r="G64" s="33">
        <f>(F64*100)/D64</f>
        <v>52.1978021978022</v>
      </c>
      <c r="H64" s="92">
        <v>87</v>
      </c>
      <c r="I64" s="33">
        <f>(H64*100)/D64</f>
        <v>47.8021978021978</v>
      </c>
      <c r="J64" s="32">
        <f aca="true" t="shared" si="13" ref="J64:J71">L64+N64</f>
        <v>8</v>
      </c>
      <c r="K64" s="33">
        <f aca="true" t="shared" si="14" ref="K64:K75">(J64*100)/C64</f>
        <v>4.2105263157894735</v>
      </c>
      <c r="L64" s="139">
        <v>8</v>
      </c>
      <c r="M64" s="140">
        <v>100</v>
      </c>
      <c r="N64" s="32"/>
      <c r="O64" s="33"/>
      <c r="P64" s="149">
        <v>40</v>
      </c>
      <c r="Q64" s="33"/>
      <c r="R64" s="32"/>
      <c r="S64" s="33"/>
      <c r="T64" s="83"/>
      <c r="U64" s="34"/>
    </row>
    <row r="65" spans="1:21" s="35" customFormat="1" ht="48.75" customHeight="1">
      <c r="A65" s="160" t="s">
        <v>352</v>
      </c>
      <c r="B65" s="159" t="s">
        <v>298</v>
      </c>
      <c r="C65" s="32">
        <f t="shared" si="9"/>
        <v>25</v>
      </c>
      <c r="D65" s="32">
        <f t="shared" si="10"/>
        <v>25</v>
      </c>
      <c r="E65" s="33">
        <f t="shared" si="11"/>
        <v>100</v>
      </c>
      <c r="F65" s="139"/>
      <c r="G65" s="33">
        <f>(F65*100)/D65</f>
        <v>0</v>
      </c>
      <c r="H65" s="92">
        <v>25</v>
      </c>
      <c r="I65" s="33">
        <f>(H65*100)/D65</f>
        <v>100</v>
      </c>
      <c r="J65" s="32"/>
      <c r="K65" s="33"/>
      <c r="L65" s="139"/>
      <c r="M65" s="140"/>
      <c r="N65" s="32"/>
      <c r="O65" s="33"/>
      <c r="P65" s="149">
        <v>1</v>
      </c>
      <c r="Q65" s="33"/>
      <c r="R65" s="32"/>
      <c r="S65" s="33"/>
      <c r="T65" s="83"/>
      <c r="U65" s="34"/>
    </row>
    <row r="66" spans="1:21" s="35" customFormat="1" ht="12.75">
      <c r="A66" s="160" t="s">
        <v>353</v>
      </c>
      <c r="B66" s="159" t="s">
        <v>100</v>
      </c>
      <c r="C66" s="32">
        <f t="shared" si="9"/>
        <v>75</v>
      </c>
      <c r="D66" s="32">
        <f t="shared" si="10"/>
        <v>73</v>
      </c>
      <c r="E66" s="33">
        <f t="shared" si="11"/>
        <v>97.33333333333333</v>
      </c>
      <c r="F66" s="139">
        <v>21</v>
      </c>
      <c r="G66" s="33">
        <f>(F66*100)/D66</f>
        <v>28.767123287671232</v>
      </c>
      <c r="H66" s="92">
        <v>52</v>
      </c>
      <c r="I66" s="33">
        <f>(H66*100)/D66</f>
        <v>71.23287671232876</v>
      </c>
      <c r="J66" s="32">
        <f t="shared" si="13"/>
        <v>2</v>
      </c>
      <c r="K66" s="33">
        <f t="shared" si="14"/>
        <v>2.6666666666666665</v>
      </c>
      <c r="L66" s="139">
        <v>2</v>
      </c>
      <c r="M66" s="140">
        <f t="shared" si="12"/>
        <v>100</v>
      </c>
      <c r="N66" s="32"/>
      <c r="O66" s="33"/>
      <c r="P66" s="149">
        <v>17</v>
      </c>
      <c r="Q66" s="33"/>
      <c r="R66" s="32"/>
      <c r="S66" s="33"/>
      <c r="T66" s="83"/>
      <c r="U66" s="34"/>
    </row>
    <row r="67" spans="1:21" s="35" customFormat="1" ht="14.25" customHeight="1">
      <c r="A67" s="160" t="s">
        <v>354</v>
      </c>
      <c r="B67" s="159" t="s">
        <v>102</v>
      </c>
      <c r="C67" s="32">
        <f t="shared" si="9"/>
        <v>3</v>
      </c>
      <c r="D67" s="32">
        <f t="shared" si="10"/>
        <v>3</v>
      </c>
      <c r="E67" s="33">
        <f t="shared" si="11"/>
        <v>100</v>
      </c>
      <c r="F67" s="139"/>
      <c r="G67" s="33">
        <f>(F67*100)/D67</f>
        <v>0</v>
      </c>
      <c r="H67" s="92">
        <v>3</v>
      </c>
      <c r="I67" s="33">
        <f>(H67*100)/D67</f>
        <v>100</v>
      </c>
      <c r="J67" s="32"/>
      <c r="K67" s="33"/>
      <c r="L67" s="139"/>
      <c r="M67" s="33"/>
      <c r="N67" s="32"/>
      <c r="O67" s="33"/>
      <c r="P67" s="149">
        <v>1</v>
      </c>
      <c r="Q67" s="33"/>
      <c r="R67" s="32"/>
      <c r="S67" s="33"/>
      <c r="T67" s="83"/>
      <c r="U67" s="34"/>
    </row>
    <row r="68" spans="1:24" s="35" customFormat="1" ht="35.25" customHeight="1">
      <c r="A68" s="160" t="s">
        <v>355</v>
      </c>
      <c r="B68" s="159" t="s">
        <v>244</v>
      </c>
      <c r="C68" s="32">
        <f t="shared" si="9"/>
        <v>84</v>
      </c>
      <c r="D68" s="32">
        <f t="shared" si="10"/>
        <v>81</v>
      </c>
      <c r="E68" s="33">
        <f t="shared" si="11"/>
        <v>96.42857142857143</v>
      </c>
      <c r="F68" s="139">
        <v>43</v>
      </c>
      <c r="G68" s="33">
        <f aca="true" t="shared" si="15" ref="G68:G75">(F68*100)/D68</f>
        <v>53.08641975308642</v>
      </c>
      <c r="H68" s="92">
        <v>38</v>
      </c>
      <c r="I68" s="33">
        <f aca="true" t="shared" si="16" ref="I68:I75">(H68*100)/D68</f>
        <v>46.91358024691358</v>
      </c>
      <c r="J68" s="32">
        <f t="shared" si="13"/>
        <v>3</v>
      </c>
      <c r="K68" s="33">
        <f t="shared" si="14"/>
        <v>3.5714285714285716</v>
      </c>
      <c r="L68" s="139">
        <v>2</v>
      </c>
      <c r="M68" s="33">
        <f t="shared" si="12"/>
        <v>66.66666666666667</v>
      </c>
      <c r="N68" s="32">
        <v>1</v>
      </c>
      <c r="O68" s="33">
        <f>(N68*100)/J68</f>
        <v>33.333333333333336</v>
      </c>
      <c r="P68" s="149">
        <v>16</v>
      </c>
      <c r="Q68" s="33"/>
      <c r="R68" s="32"/>
      <c r="S68" s="33"/>
      <c r="T68" s="83"/>
      <c r="U68" s="34"/>
      <c r="X68" s="35" t="s">
        <v>356</v>
      </c>
    </row>
    <row r="69" spans="1:21" s="35" customFormat="1" ht="24.75" customHeight="1">
      <c r="A69" s="160" t="s">
        <v>357</v>
      </c>
      <c r="B69" s="159" t="s">
        <v>116</v>
      </c>
      <c r="C69" s="32">
        <f t="shared" si="9"/>
        <v>119</v>
      </c>
      <c r="D69" s="32">
        <f t="shared" si="10"/>
        <v>115</v>
      </c>
      <c r="E69" s="33">
        <f t="shared" si="11"/>
        <v>96.63865546218487</v>
      </c>
      <c r="F69" s="139">
        <v>76</v>
      </c>
      <c r="G69" s="33">
        <f t="shared" si="15"/>
        <v>66.08695652173913</v>
      </c>
      <c r="H69" s="92">
        <v>39</v>
      </c>
      <c r="I69" s="33">
        <f t="shared" si="16"/>
        <v>33.91304347826087</v>
      </c>
      <c r="J69" s="32">
        <f t="shared" si="13"/>
        <v>4</v>
      </c>
      <c r="K69" s="33">
        <f t="shared" si="14"/>
        <v>3.361344537815126</v>
      </c>
      <c r="L69" s="139">
        <v>4</v>
      </c>
      <c r="M69" s="140">
        <f t="shared" si="12"/>
        <v>100</v>
      </c>
      <c r="N69" s="32"/>
      <c r="O69" s="33"/>
      <c r="P69" s="149">
        <v>13</v>
      </c>
      <c r="Q69" s="33"/>
      <c r="R69" s="32"/>
      <c r="S69" s="33"/>
      <c r="T69" s="83"/>
      <c r="U69" s="34"/>
    </row>
    <row r="70" spans="1:21" s="35" customFormat="1" ht="24">
      <c r="A70" s="158" t="s">
        <v>358</v>
      </c>
      <c r="B70" s="159" t="s">
        <v>117</v>
      </c>
      <c r="C70" s="32">
        <f t="shared" si="9"/>
        <v>29</v>
      </c>
      <c r="D70" s="32">
        <f t="shared" si="10"/>
        <v>29</v>
      </c>
      <c r="E70" s="33">
        <f t="shared" si="11"/>
        <v>100</v>
      </c>
      <c r="F70" s="139">
        <v>13</v>
      </c>
      <c r="G70" s="33">
        <f t="shared" si="15"/>
        <v>44.827586206896555</v>
      </c>
      <c r="H70" s="92">
        <v>16</v>
      </c>
      <c r="I70" s="33">
        <f t="shared" si="16"/>
        <v>55.172413793103445</v>
      </c>
      <c r="J70" s="32"/>
      <c r="K70" s="33"/>
      <c r="L70" s="139"/>
      <c r="M70" s="140"/>
      <c r="N70" s="32"/>
      <c r="O70" s="33"/>
      <c r="P70" s="149">
        <v>5</v>
      </c>
      <c r="Q70" s="33"/>
      <c r="R70" s="32"/>
      <c r="S70" s="33"/>
      <c r="T70" s="83"/>
      <c r="U70" s="34"/>
    </row>
    <row r="71" spans="1:24" s="35" customFormat="1" ht="12.75">
      <c r="A71" s="158" t="s">
        <v>359</v>
      </c>
      <c r="B71" s="159" t="s">
        <v>118</v>
      </c>
      <c r="C71" s="32">
        <f t="shared" si="9"/>
        <v>103</v>
      </c>
      <c r="D71" s="32">
        <f t="shared" si="10"/>
        <v>99</v>
      </c>
      <c r="E71" s="33">
        <f t="shared" si="11"/>
        <v>96.11650485436893</v>
      </c>
      <c r="F71" s="139">
        <v>41</v>
      </c>
      <c r="G71" s="33">
        <f t="shared" si="15"/>
        <v>41.41414141414141</v>
      </c>
      <c r="H71" s="92">
        <v>58</v>
      </c>
      <c r="I71" s="33">
        <f t="shared" si="16"/>
        <v>58.58585858585859</v>
      </c>
      <c r="J71" s="32">
        <f t="shared" si="13"/>
        <v>4</v>
      </c>
      <c r="K71" s="33">
        <f t="shared" si="14"/>
        <v>3.883495145631068</v>
      </c>
      <c r="L71" s="139">
        <v>4</v>
      </c>
      <c r="M71" s="140">
        <v>100</v>
      </c>
      <c r="N71" s="32"/>
      <c r="O71" s="33"/>
      <c r="P71" s="149">
        <v>19</v>
      </c>
      <c r="Q71" s="33"/>
      <c r="R71" s="32"/>
      <c r="S71" s="33"/>
      <c r="T71" s="83"/>
      <c r="U71" s="34"/>
      <c r="X71" s="35" t="s">
        <v>360</v>
      </c>
    </row>
    <row r="72" spans="1:21" s="35" customFormat="1" ht="24">
      <c r="A72" s="158" t="s">
        <v>361</v>
      </c>
      <c r="B72" s="159" t="s">
        <v>104</v>
      </c>
      <c r="C72" s="32">
        <f t="shared" si="9"/>
        <v>2</v>
      </c>
      <c r="D72" s="32">
        <f t="shared" si="10"/>
        <v>2</v>
      </c>
      <c r="E72" s="33">
        <f t="shared" si="11"/>
        <v>100</v>
      </c>
      <c r="F72" s="139"/>
      <c r="G72" s="33"/>
      <c r="H72" s="92">
        <v>2</v>
      </c>
      <c r="I72" s="33">
        <f t="shared" si="16"/>
        <v>100</v>
      </c>
      <c r="J72" s="32"/>
      <c r="K72" s="33"/>
      <c r="L72" s="139"/>
      <c r="M72" s="33"/>
      <c r="N72" s="32"/>
      <c r="O72" s="33"/>
      <c r="P72" s="149"/>
      <c r="Q72" s="33"/>
      <c r="R72" s="32"/>
      <c r="S72" s="33"/>
      <c r="T72" s="83"/>
      <c r="U72" s="34"/>
    </row>
    <row r="73" spans="1:21" s="35" customFormat="1" ht="36">
      <c r="A73" s="158" t="s">
        <v>362</v>
      </c>
      <c r="B73" s="159" t="s">
        <v>232</v>
      </c>
      <c r="C73" s="32">
        <f>D73+J73</f>
        <v>0</v>
      </c>
      <c r="D73" s="32"/>
      <c r="E73" s="33"/>
      <c r="F73" s="139"/>
      <c r="G73" s="33"/>
      <c r="H73" s="92"/>
      <c r="I73" s="33"/>
      <c r="J73" s="32"/>
      <c r="K73" s="33"/>
      <c r="L73" s="139"/>
      <c r="M73" s="33"/>
      <c r="N73" s="32"/>
      <c r="O73" s="33"/>
      <c r="P73" s="149"/>
      <c r="Q73" s="33"/>
      <c r="R73" s="32"/>
      <c r="S73" s="33"/>
      <c r="T73" s="83"/>
      <c r="U73" s="34"/>
    </row>
    <row r="74" spans="1:21" s="35" customFormat="1" ht="13.5" customHeight="1">
      <c r="A74" s="161"/>
      <c r="B74" s="144" t="s">
        <v>110</v>
      </c>
      <c r="C74" s="141">
        <f t="shared" si="9"/>
        <v>2601</v>
      </c>
      <c r="D74" s="141">
        <f>F74+H74</f>
        <v>2536</v>
      </c>
      <c r="E74" s="142">
        <f t="shared" si="11"/>
        <v>97.50096116878123</v>
      </c>
      <c r="F74" s="141">
        <f>SUM(F63:F73)</f>
        <v>1073</v>
      </c>
      <c r="G74" s="142">
        <f t="shared" si="15"/>
        <v>42.31072555205047</v>
      </c>
      <c r="H74" s="145">
        <f>SUM(H63:H72)</f>
        <v>1463</v>
      </c>
      <c r="I74" s="142">
        <f t="shared" si="16"/>
        <v>57.68927444794953</v>
      </c>
      <c r="J74" s="141">
        <f>L74+N74</f>
        <v>65</v>
      </c>
      <c r="K74" s="142">
        <f t="shared" si="14"/>
        <v>2.499038831218762</v>
      </c>
      <c r="L74" s="141">
        <f>SUM(L63:L72)</f>
        <v>58</v>
      </c>
      <c r="M74" s="142">
        <f t="shared" si="12"/>
        <v>89.23076923076923</v>
      </c>
      <c r="N74" s="141">
        <f>SUM(N63:N72)</f>
        <v>7</v>
      </c>
      <c r="O74" s="142">
        <f>(N74*100)/J74</f>
        <v>10.76923076923077</v>
      </c>
      <c r="P74" s="141">
        <f>SUM(P63:P73)</f>
        <v>593</v>
      </c>
      <c r="Q74" s="143">
        <f>P74/(P74+R74)*100</f>
        <v>100</v>
      </c>
      <c r="R74" s="141">
        <v>0</v>
      </c>
      <c r="S74" s="142">
        <v>0</v>
      </c>
      <c r="T74" s="83"/>
      <c r="U74" s="34"/>
    </row>
    <row r="75" spans="1:21" s="35" customFormat="1" ht="13.5" customHeight="1">
      <c r="A75" s="161"/>
      <c r="B75" s="163" t="s">
        <v>122</v>
      </c>
      <c r="C75" s="150">
        <f t="shared" si="9"/>
        <v>7073</v>
      </c>
      <c r="D75" s="150">
        <f>F75+H75</f>
        <v>6951</v>
      </c>
      <c r="E75" s="152">
        <f t="shared" si="11"/>
        <v>98.27513077901881</v>
      </c>
      <c r="F75" s="150">
        <f>F44+F55+F61+F74</f>
        <v>2703</v>
      </c>
      <c r="G75" s="151">
        <f t="shared" si="15"/>
        <v>38.88649115235218</v>
      </c>
      <c r="H75" s="164">
        <f>H44+H55+H61+H74</f>
        <v>4248</v>
      </c>
      <c r="I75" s="152">
        <f t="shared" si="16"/>
        <v>61.11350884764782</v>
      </c>
      <c r="J75" s="150">
        <f>L75+N75</f>
        <v>122</v>
      </c>
      <c r="K75" s="152">
        <f t="shared" si="14"/>
        <v>1.724869220981196</v>
      </c>
      <c r="L75" s="150">
        <f>L44+L55+L61+L74</f>
        <v>109</v>
      </c>
      <c r="M75" s="152">
        <f t="shared" si="12"/>
        <v>89.34426229508196</v>
      </c>
      <c r="N75" s="150">
        <f>N44+N55+N61+N74</f>
        <v>13</v>
      </c>
      <c r="O75" s="152">
        <f>(N75*100)/J75</f>
        <v>10.655737704918034</v>
      </c>
      <c r="P75" s="150">
        <f>P44+P55+P61+P74</f>
        <v>1367</v>
      </c>
      <c r="Q75" s="165">
        <f>P75/(P75+R75)*100</f>
        <v>100</v>
      </c>
      <c r="R75" s="150">
        <f>R44+R55+R61+R74</f>
        <v>0</v>
      </c>
      <c r="S75" s="152">
        <f>(R75*100)/J75</f>
        <v>0</v>
      </c>
      <c r="T75" s="83"/>
      <c r="U75" s="34"/>
    </row>
    <row r="76" spans="1:21" s="35" customFormat="1" ht="12.75">
      <c r="A76" s="36"/>
      <c r="C76" s="83"/>
      <c r="D76" s="83"/>
      <c r="E76" s="83"/>
      <c r="F76" s="83"/>
      <c r="G76" s="83"/>
      <c r="H76" s="15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34"/>
    </row>
    <row r="77" spans="1:21" s="35" customFormat="1" ht="12.75">
      <c r="A77" s="36"/>
      <c r="C77" s="34"/>
      <c r="D77" s="34"/>
      <c r="E77" s="34"/>
      <c r="F77" s="34"/>
      <c r="G77" s="34"/>
      <c r="H77" s="154"/>
      <c r="I77" s="34"/>
      <c r="J77" s="34"/>
      <c r="K77" s="34"/>
      <c r="L77" s="34"/>
      <c r="M77" s="34"/>
      <c r="N77" s="34"/>
      <c r="O77" s="34"/>
      <c r="P77" s="83"/>
      <c r="Q77" s="34"/>
      <c r="R77" s="34"/>
      <c r="S77" s="34"/>
      <c r="T77" s="34"/>
      <c r="U77" s="34"/>
    </row>
    <row r="78" spans="1:16" s="35" customFormat="1" ht="12.75">
      <c r="A78" s="36"/>
      <c r="H78" s="155"/>
      <c r="O78" s="35" t="s">
        <v>363</v>
      </c>
      <c r="P78" s="30"/>
    </row>
    <row r="79" spans="1:16" s="35" customFormat="1" ht="12.75">
      <c r="A79" s="36"/>
      <c r="H79" s="155"/>
      <c r="P79" s="30"/>
    </row>
    <row r="80" spans="1:16" s="35" customFormat="1" ht="12.75">
      <c r="A80" s="36"/>
      <c r="H80" s="155"/>
      <c r="P80" s="30"/>
    </row>
    <row r="81" spans="1:16" s="35" customFormat="1" ht="12.75">
      <c r="A81" s="36"/>
      <c r="H81" s="155"/>
      <c r="P81" s="30"/>
    </row>
    <row r="82" spans="1:16" s="35" customFormat="1" ht="12.75">
      <c r="A82" s="36"/>
      <c r="H82" s="155"/>
      <c r="P82" s="30"/>
    </row>
    <row r="83" spans="1:16" s="35" customFormat="1" ht="12.75">
      <c r="A83" s="36"/>
      <c r="H83" s="155"/>
      <c r="P83" s="30"/>
    </row>
    <row r="84" spans="1:16" s="35" customFormat="1" ht="12.75">
      <c r="A84" s="36"/>
      <c r="H84" s="155"/>
      <c r="P84" s="30"/>
    </row>
    <row r="85" spans="1:16" s="35" customFormat="1" ht="12.75">
      <c r="A85" s="36"/>
      <c r="H85" s="155"/>
      <c r="P85" s="30"/>
    </row>
    <row r="86" spans="1:16" s="35" customFormat="1" ht="12.75">
      <c r="A86" s="36"/>
      <c r="H86" s="155"/>
      <c r="P86" s="30"/>
    </row>
    <row r="87" spans="1:16" s="35" customFormat="1" ht="12.75">
      <c r="A87" s="36"/>
      <c r="H87" s="155"/>
      <c r="P87" s="30"/>
    </row>
    <row r="88" spans="1:16" s="35" customFormat="1" ht="12.75">
      <c r="A88" s="36"/>
      <c r="H88" s="155"/>
      <c r="P88" s="30"/>
    </row>
    <row r="89" spans="1:16" s="35" customFormat="1" ht="12.75">
      <c r="A89" s="36"/>
      <c r="H89" s="155"/>
      <c r="P89" s="30"/>
    </row>
    <row r="90" spans="1:16" s="35" customFormat="1" ht="12.75">
      <c r="A90" s="36"/>
      <c r="H90" s="155"/>
      <c r="P90" s="30"/>
    </row>
    <row r="91" spans="1:16" s="35" customFormat="1" ht="12.75">
      <c r="A91" s="36"/>
      <c r="H91" s="155"/>
      <c r="P91" s="30"/>
    </row>
    <row r="92" spans="1:16" s="35" customFormat="1" ht="12.75">
      <c r="A92" s="36"/>
      <c r="H92" s="155"/>
      <c r="P92" s="30"/>
    </row>
    <row r="93" spans="1:16" s="35" customFormat="1" ht="12.75">
      <c r="A93" s="36"/>
      <c r="H93" s="155"/>
      <c r="P93" s="30"/>
    </row>
    <row r="94" spans="1:16" s="35" customFormat="1" ht="12.75">
      <c r="A94" s="36"/>
      <c r="H94" s="155"/>
      <c r="P94" s="30"/>
    </row>
    <row r="95" spans="1:16" s="35" customFormat="1" ht="12.75">
      <c r="A95" s="36"/>
      <c r="H95" s="155"/>
      <c r="P95" s="30"/>
    </row>
    <row r="96" spans="1:16" s="35" customFormat="1" ht="12.75">
      <c r="A96" s="36"/>
      <c r="H96" s="155"/>
      <c r="P96" s="30"/>
    </row>
    <row r="97" spans="1:16" s="35" customFormat="1" ht="12.75">
      <c r="A97" s="36"/>
      <c r="H97" s="155"/>
      <c r="P97" s="30"/>
    </row>
    <row r="98" spans="1:16" s="35" customFormat="1" ht="12.75">
      <c r="A98" s="36"/>
      <c r="H98" s="155"/>
      <c r="P98" s="30"/>
    </row>
    <row r="99" spans="1:16" s="35" customFormat="1" ht="12.75">
      <c r="A99" s="36"/>
      <c r="H99" s="155"/>
      <c r="P99" s="30"/>
    </row>
    <row r="100" spans="1:16" s="35" customFormat="1" ht="12.75">
      <c r="A100" s="36"/>
      <c r="H100" s="155"/>
      <c r="P100" s="30"/>
    </row>
    <row r="101" spans="1:16" s="35" customFormat="1" ht="12.75">
      <c r="A101" s="36"/>
      <c r="H101" s="155"/>
      <c r="P101" s="30"/>
    </row>
    <row r="102" spans="1:16" s="35" customFormat="1" ht="12.75">
      <c r="A102" s="36"/>
      <c r="H102" s="155"/>
      <c r="P102" s="30"/>
    </row>
    <row r="103" spans="1:16" s="35" customFormat="1" ht="12.75">
      <c r="A103" s="36"/>
      <c r="H103" s="155"/>
      <c r="P103" s="30"/>
    </row>
    <row r="104" spans="1:16" s="35" customFormat="1" ht="12.75">
      <c r="A104" s="36"/>
      <c r="H104" s="155"/>
      <c r="P104" s="30"/>
    </row>
    <row r="105" spans="1:16" s="35" customFormat="1" ht="12.75">
      <c r="A105" s="36"/>
      <c r="H105" s="155"/>
      <c r="P105" s="30"/>
    </row>
    <row r="106" spans="1:16" s="35" customFormat="1" ht="12.75">
      <c r="A106" s="36"/>
      <c r="H106" s="155"/>
      <c r="P106" s="30"/>
    </row>
    <row r="107" spans="1:16" s="35" customFormat="1" ht="12.75">
      <c r="A107" s="36"/>
      <c r="H107" s="155"/>
      <c r="P107" s="30"/>
    </row>
    <row r="108" spans="1:16" s="38" customFormat="1" ht="12">
      <c r="A108" s="37"/>
      <c r="H108" s="156"/>
      <c r="P108" s="30"/>
    </row>
    <row r="109" spans="1:16" s="38" customFormat="1" ht="12">
      <c r="A109" s="37"/>
      <c r="H109" s="156"/>
      <c r="P109" s="30"/>
    </row>
    <row r="110" spans="1:16" s="38" customFormat="1" ht="12">
      <c r="A110" s="37"/>
      <c r="H110" s="156"/>
      <c r="P110" s="30"/>
    </row>
    <row r="111" spans="1:16" s="38" customFormat="1" ht="12">
      <c r="A111" s="37"/>
      <c r="H111" s="156"/>
      <c r="P111" s="30"/>
    </row>
    <row r="112" spans="1:16" s="38" customFormat="1" ht="12">
      <c r="A112" s="37"/>
      <c r="H112" s="156"/>
      <c r="P112" s="30"/>
    </row>
  </sheetData>
  <sheetProtection/>
  <mergeCells count="18">
    <mergeCell ref="A2:S2"/>
    <mergeCell ref="A3:A5"/>
    <mergeCell ref="B3:B5"/>
    <mergeCell ref="C3:C5"/>
    <mergeCell ref="D3:E4"/>
    <mergeCell ref="F3:I3"/>
    <mergeCell ref="J3:K4"/>
    <mergeCell ref="L3:O3"/>
    <mergeCell ref="P3:Q4"/>
    <mergeCell ref="R3:S4"/>
    <mergeCell ref="A56:S56"/>
    <mergeCell ref="A62:S62"/>
    <mergeCell ref="F4:G4"/>
    <mergeCell ref="H4:I4"/>
    <mergeCell ref="L4:M4"/>
    <mergeCell ref="N4:O4"/>
    <mergeCell ref="A6:S6"/>
    <mergeCell ref="A45:S45"/>
  </mergeCells>
  <printOptions/>
  <pageMargins left="0.11811023622047245" right="0.11811023622047245" top="0.15748031496062992" bottom="0.15748031496062992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O18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5.28125" style="0" customWidth="1"/>
    <col min="2" max="2" width="21.00390625" style="0" customWidth="1"/>
    <col min="3" max="3" width="11.7109375" style="0" customWidth="1"/>
    <col min="4" max="15" width="8.421875" style="0" customWidth="1"/>
  </cols>
  <sheetData>
    <row r="1" spans="1:15" ht="60.75" customHeight="1">
      <c r="A1" s="266" t="s">
        <v>366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</row>
    <row r="2" spans="1:15" ht="27.75" customHeight="1">
      <c r="A2" s="267" t="s">
        <v>76</v>
      </c>
      <c r="B2" s="268" t="s">
        <v>374</v>
      </c>
      <c r="C2" s="269" t="s">
        <v>365</v>
      </c>
      <c r="D2" s="272" t="s">
        <v>123</v>
      </c>
      <c r="E2" s="273"/>
      <c r="F2" s="273"/>
      <c r="G2" s="273"/>
      <c r="H2" s="273"/>
      <c r="I2" s="273"/>
      <c r="J2" s="274" t="s">
        <v>124</v>
      </c>
      <c r="K2" s="275"/>
      <c r="L2" s="276" t="s">
        <v>125</v>
      </c>
      <c r="M2" s="276"/>
      <c r="N2" s="276"/>
      <c r="O2" s="276"/>
    </row>
    <row r="3" spans="1:15" ht="27.75" customHeight="1">
      <c r="A3" s="267"/>
      <c r="B3" s="268"/>
      <c r="C3" s="270"/>
      <c r="D3" s="276" t="s">
        <v>126</v>
      </c>
      <c r="E3" s="276"/>
      <c r="F3" s="274" t="s">
        <v>127</v>
      </c>
      <c r="G3" s="277"/>
      <c r="H3" s="274" t="s">
        <v>128</v>
      </c>
      <c r="I3" s="275"/>
      <c r="J3" s="274" t="s">
        <v>129</v>
      </c>
      <c r="K3" s="277"/>
      <c r="L3" s="276" t="s">
        <v>130</v>
      </c>
      <c r="M3" s="276"/>
      <c r="N3" s="276" t="s">
        <v>131</v>
      </c>
      <c r="O3" s="276"/>
    </row>
    <row r="4" spans="1:15" ht="27.75" customHeight="1">
      <c r="A4" s="267"/>
      <c r="B4" s="268"/>
      <c r="C4" s="271"/>
      <c r="D4" s="166" t="s">
        <v>15</v>
      </c>
      <c r="E4" s="166" t="s">
        <v>14</v>
      </c>
      <c r="F4" s="166" t="s">
        <v>15</v>
      </c>
      <c r="G4" s="166" t="s">
        <v>14</v>
      </c>
      <c r="H4" s="166" t="s">
        <v>15</v>
      </c>
      <c r="I4" s="166" t="s">
        <v>14</v>
      </c>
      <c r="J4" s="166" t="s">
        <v>15</v>
      </c>
      <c r="K4" s="166" t="s">
        <v>14</v>
      </c>
      <c r="L4" s="166" t="s">
        <v>15</v>
      </c>
      <c r="M4" s="166" t="s">
        <v>14</v>
      </c>
      <c r="N4" s="166" t="s">
        <v>15</v>
      </c>
      <c r="O4" s="166" t="s">
        <v>14</v>
      </c>
    </row>
    <row r="5" spans="1:15" ht="14.25" customHeight="1">
      <c r="A5" s="90" t="s">
        <v>112</v>
      </c>
      <c r="B5" s="280" t="s">
        <v>367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2"/>
    </row>
    <row r="6" spans="1:15" ht="23.25" customHeight="1">
      <c r="A6" s="167" t="s">
        <v>134</v>
      </c>
      <c r="B6" s="180" t="s">
        <v>285</v>
      </c>
      <c r="C6" s="168">
        <f>D6+F6+H6+J6+L6+N6</f>
        <v>447</v>
      </c>
      <c r="D6" s="168">
        <v>22</v>
      </c>
      <c r="E6" s="169">
        <f aca="true" t="shared" si="0" ref="E6:E11">D6/C6*100</f>
        <v>4.921700223713646</v>
      </c>
      <c r="F6" s="168">
        <v>107</v>
      </c>
      <c r="G6" s="169">
        <f aca="true" t="shared" si="1" ref="G6:G11">F6/C6*100</f>
        <v>23.937360178970916</v>
      </c>
      <c r="H6" s="168">
        <v>159</v>
      </c>
      <c r="I6" s="170">
        <f aca="true" t="shared" si="2" ref="I6:I11">H6/C6*100</f>
        <v>35.57046979865772</v>
      </c>
      <c r="J6" s="168">
        <v>1</v>
      </c>
      <c r="K6" s="170">
        <f aca="true" t="shared" si="3" ref="K6:K11">J6/C6*100</f>
        <v>0.22371364653243847</v>
      </c>
      <c r="L6" s="168">
        <v>135</v>
      </c>
      <c r="M6" s="171">
        <f aca="true" t="shared" si="4" ref="M6:M11">L6/C6*100</f>
        <v>30.201342281879196</v>
      </c>
      <c r="N6" s="172">
        <v>23</v>
      </c>
      <c r="O6" s="171">
        <f aca="true" t="shared" si="5" ref="O6:O11">N6/C6*100</f>
        <v>5.1454138702460845</v>
      </c>
    </row>
    <row r="7" spans="1:15" ht="23.25" customHeight="1">
      <c r="A7" s="167" t="s">
        <v>135</v>
      </c>
      <c r="B7" s="180" t="s">
        <v>286</v>
      </c>
      <c r="C7" s="173">
        <f>D7+F7+H7+J7+L7+N7</f>
        <v>338</v>
      </c>
      <c r="D7" s="168">
        <v>4</v>
      </c>
      <c r="E7" s="169">
        <f t="shared" si="0"/>
        <v>1.183431952662722</v>
      </c>
      <c r="F7" s="168">
        <v>92</v>
      </c>
      <c r="G7" s="169">
        <f t="shared" si="1"/>
        <v>27.218934911242602</v>
      </c>
      <c r="H7" s="168">
        <v>102</v>
      </c>
      <c r="I7" s="170">
        <f t="shared" si="2"/>
        <v>30.17751479289941</v>
      </c>
      <c r="J7" s="168"/>
      <c r="K7" s="170">
        <f t="shared" si="3"/>
        <v>0</v>
      </c>
      <c r="L7" s="168">
        <v>58</v>
      </c>
      <c r="M7" s="171">
        <f t="shared" si="4"/>
        <v>17.159763313609467</v>
      </c>
      <c r="N7" s="172">
        <v>82</v>
      </c>
      <c r="O7" s="171">
        <f t="shared" si="5"/>
        <v>24.2603550295858</v>
      </c>
    </row>
    <row r="8" spans="1:15" ht="23.25" customHeight="1">
      <c r="A8" s="167" t="s">
        <v>136</v>
      </c>
      <c r="B8" s="181" t="s">
        <v>287</v>
      </c>
      <c r="C8" s="173">
        <f>D8+F8+H8+J8+L8+N8</f>
        <v>33</v>
      </c>
      <c r="D8" s="168">
        <v>2</v>
      </c>
      <c r="E8" s="169">
        <f t="shared" si="0"/>
        <v>6.0606060606060606</v>
      </c>
      <c r="F8" s="168">
        <v>4</v>
      </c>
      <c r="G8" s="169">
        <f t="shared" si="1"/>
        <v>12.121212121212121</v>
      </c>
      <c r="H8" s="168">
        <v>10</v>
      </c>
      <c r="I8" s="170">
        <f t="shared" si="2"/>
        <v>30.303030303030305</v>
      </c>
      <c r="J8" s="168"/>
      <c r="K8" s="170">
        <f t="shared" si="3"/>
        <v>0</v>
      </c>
      <c r="L8" s="168">
        <v>11</v>
      </c>
      <c r="M8" s="171">
        <f t="shared" si="4"/>
        <v>33.33333333333333</v>
      </c>
      <c r="N8" s="172">
        <v>6</v>
      </c>
      <c r="O8" s="171">
        <f t="shared" si="5"/>
        <v>18.181818181818183</v>
      </c>
    </row>
    <row r="9" spans="1:15" ht="23.25" customHeight="1">
      <c r="A9" s="167" t="s">
        <v>137</v>
      </c>
      <c r="B9" s="182" t="s">
        <v>288</v>
      </c>
      <c r="C9" s="173">
        <f>D9+F9+H9+J9+L9+N9</f>
        <v>17</v>
      </c>
      <c r="D9" s="168">
        <v>1</v>
      </c>
      <c r="E9" s="169">
        <f t="shared" si="0"/>
        <v>5.88235294117647</v>
      </c>
      <c r="F9" s="168">
        <v>4</v>
      </c>
      <c r="G9" s="169">
        <f t="shared" si="1"/>
        <v>23.52941176470588</v>
      </c>
      <c r="H9" s="168">
        <v>5</v>
      </c>
      <c r="I9" s="170">
        <f t="shared" si="2"/>
        <v>29.411764705882355</v>
      </c>
      <c r="J9" s="168"/>
      <c r="K9" s="170">
        <f t="shared" si="3"/>
        <v>0</v>
      </c>
      <c r="L9" s="168">
        <v>4</v>
      </c>
      <c r="M9" s="171">
        <f t="shared" si="4"/>
        <v>23.52941176470588</v>
      </c>
      <c r="N9" s="172">
        <v>3</v>
      </c>
      <c r="O9" s="171">
        <f t="shared" si="5"/>
        <v>17.647058823529413</v>
      </c>
    </row>
    <row r="10" spans="1:15" ht="23.25" customHeight="1">
      <c r="A10" s="167" t="s">
        <v>138</v>
      </c>
      <c r="B10" s="183" t="s">
        <v>289</v>
      </c>
      <c r="C10" s="173">
        <f>D10+F10+H10+J10+L10+N10</f>
        <v>50</v>
      </c>
      <c r="D10" s="168">
        <v>4</v>
      </c>
      <c r="E10" s="169">
        <f t="shared" si="0"/>
        <v>8</v>
      </c>
      <c r="F10" s="168">
        <v>6</v>
      </c>
      <c r="G10" s="169">
        <f t="shared" si="1"/>
        <v>12</v>
      </c>
      <c r="H10" s="168">
        <v>32</v>
      </c>
      <c r="I10" s="170">
        <f t="shared" si="2"/>
        <v>64</v>
      </c>
      <c r="J10" s="168"/>
      <c r="K10" s="170">
        <f t="shared" si="3"/>
        <v>0</v>
      </c>
      <c r="L10" s="168">
        <v>8</v>
      </c>
      <c r="M10" s="171">
        <f t="shared" si="4"/>
        <v>16</v>
      </c>
      <c r="N10" s="172"/>
      <c r="O10" s="171">
        <f t="shared" si="5"/>
        <v>0</v>
      </c>
    </row>
    <row r="11" spans="1:15" ht="23.25" customHeight="1">
      <c r="A11" s="278" t="s">
        <v>139</v>
      </c>
      <c r="B11" s="279"/>
      <c r="C11" s="174">
        <f>SUM(C6:C10)</f>
        <v>885</v>
      </c>
      <c r="D11" s="174">
        <f>SUM(D6:D10)</f>
        <v>33</v>
      </c>
      <c r="E11" s="175">
        <f t="shared" si="0"/>
        <v>3.728813559322034</v>
      </c>
      <c r="F11" s="174">
        <f>SUM(F6:F10)</f>
        <v>213</v>
      </c>
      <c r="G11" s="175">
        <f t="shared" si="1"/>
        <v>24.06779661016949</v>
      </c>
      <c r="H11" s="176">
        <f>SUM(H6:H10)</f>
        <v>308</v>
      </c>
      <c r="I11" s="177">
        <f t="shared" si="2"/>
        <v>34.80225988700565</v>
      </c>
      <c r="J11" s="176">
        <f>SUM(J6:J10)</f>
        <v>1</v>
      </c>
      <c r="K11" s="177">
        <f t="shared" si="3"/>
        <v>0.11299435028248588</v>
      </c>
      <c r="L11" s="174">
        <f>SUM(L6:L10)</f>
        <v>216</v>
      </c>
      <c r="M11" s="178">
        <f t="shared" si="4"/>
        <v>24.40677966101695</v>
      </c>
      <c r="N11" s="179">
        <f>SUM(N6:N10)</f>
        <v>114</v>
      </c>
      <c r="O11" s="178">
        <f t="shared" si="5"/>
        <v>12.88135593220339</v>
      </c>
    </row>
    <row r="12" spans="1:15" ht="23.25" customHeight="1">
      <c r="A12" s="90" t="s">
        <v>114</v>
      </c>
      <c r="B12" s="283" t="s">
        <v>368</v>
      </c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5"/>
    </row>
    <row r="13" spans="1:15" ht="23.25" customHeight="1">
      <c r="A13" s="167" t="s">
        <v>141</v>
      </c>
      <c r="B13" s="181" t="s">
        <v>287</v>
      </c>
      <c r="C13" s="168">
        <f>D13+F13+H13+J13+L13+N13</f>
        <v>3965</v>
      </c>
      <c r="D13" s="168">
        <v>33</v>
      </c>
      <c r="E13" s="169">
        <f aca="true" t="shared" si="6" ref="E13:E18">D13/C13*100</f>
        <v>0.832282471626734</v>
      </c>
      <c r="F13" s="168">
        <v>525</v>
      </c>
      <c r="G13" s="169">
        <f aca="true" t="shared" si="7" ref="G13:G18">F13/C13*100</f>
        <v>13.240857503152585</v>
      </c>
      <c r="H13" s="168">
        <v>1128</v>
      </c>
      <c r="I13" s="170">
        <f aca="true" t="shared" si="8" ref="I13:I18">H13/C13*100</f>
        <v>28.448928121059268</v>
      </c>
      <c r="J13" s="168">
        <v>67</v>
      </c>
      <c r="K13" s="170">
        <f aca="true" t="shared" si="9" ref="K13:K18">J13/C13*100</f>
        <v>1.6897856242118536</v>
      </c>
      <c r="L13" s="168">
        <v>868</v>
      </c>
      <c r="M13" s="171">
        <f aca="true" t="shared" si="10" ref="M13:M18">L13/C13*100</f>
        <v>21.89155107187894</v>
      </c>
      <c r="N13" s="172">
        <v>1344</v>
      </c>
      <c r="O13" s="171">
        <f aca="true" t="shared" si="11" ref="O13:O18">N13/C13*100</f>
        <v>33.896595208070615</v>
      </c>
    </row>
    <row r="14" spans="1:15" ht="23.25" customHeight="1">
      <c r="A14" s="167" t="s">
        <v>142</v>
      </c>
      <c r="B14" s="182" t="s">
        <v>288</v>
      </c>
      <c r="C14" s="168">
        <f>D14+F14+H14+J14+L14+N14</f>
        <v>2536</v>
      </c>
      <c r="D14" s="168">
        <v>22</v>
      </c>
      <c r="E14" s="169">
        <f t="shared" si="6"/>
        <v>0.8675078864353312</v>
      </c>
      <c r="F14" s="168">
        <v>552</v>
      </c>
      <c r="G14" s="169">
        <f t="shared" si="7"/>
        <v>21.766561514195583</v>
      </c>
      <c r="H14" s="168">
        <v>870</v>
      </c>
      <c r="I14" s="170">
        <f t="shared" si="8"/>
        <v>34.305993690851736</v>
      </c>
      <c r="J14" s="168">
        <v>39</v>
      </c>
      <c r="K14" s="170">
        <f t="shared" si="9"/>
        <v>1.5378548895899053</v>
      </c>
      <c r="L14" s="168">
        <v>499</v>
      </c>
      <c r="M14" s="171">
        <f t="shared" si="10"/>
        <v>19.676656151419557</v>
      </c>
      <c r="N14" s="172">
        <v>554</v>
      </c>
      <c r="O14" s="171">
        <f t="shared" si="11"/>
        <v>21.84542586750789</v>
      </c>
    </row>
    <row r="15" spans="1:15" ht="23.25" customHeight="1">
      <c r="A15" s="167" t="s">
        <v>143</v>
      </c>
      <c r="B15" s="183" t="s">
        <v>289</v>
      </c>
      <c r="C15" s="168">
        <f>D15+F15+H15+J15+L15+N15</f>
        <v>446</v>
      </c>
      <c r="D15" s="168">
        <v>10</v>
      </c>
      <c r="E15" s="169">
        <f t="shared" si="6"/>
        <v>2.242152466367713</v>
      </c>
      <c r="F15" s="168">
        <v>79</v>
      </c>
      <c r="G15" s="169">
        <f t="shared" si="7"/>
        <v>17.713004484304935</v>
      </c>
      <c r="H15" s="168">
        <v>149</v>
      </c>
      <c r="I15" s="170">
        <f t="shared" si="8"/>
        <v>33.408071748878925</v>
      </c>
      <c r="J15" s="168">
        <v>3</v>
      </c>
      <c r="K15" s="170">
        <f t="shared" si="9"/>
        <v>0.672645739910314</v>
      </c>
      <c r="L15" s="168">
        <v>113</v>
      </c>
      <c r="M15" s="171">
        <f t="shared" si="10"/>
        <v>25.336322869955158</v>
      </c>
      <c r="N15" s="172">
        <v>92</v>
      </c>
      <c r="O15" s="171">
        <f t="shared" si="11"/>
        <v>20.62780269058296</v>
      </c>
    </row>
    <row r="16" spans="1:15" ht="23.25" customHeight="1">
      <c r="A16" s="167" t="s">
        <v>144</v>
      </c>
      <c r="B16" s="180" t="s">
        <v>286</v>
      </c>
      <c r="C16" s="168">
        <f>D16+F16+H16+J16+L16+N16</f>
        <v>4</v>
      </c>
      <c r="D16" s="168"/>
      <c r="E16" s="169"/>
      <c r="F16" s="168">
        <v>1</v>
      </c>
      <c r="G16" s="169">
        <f t="shared" si="7"/>
        <v>25</v>
      </c>
      <c r="H16" s="168"/>
      <c r="I16" s="170"/>
      <c r="J16" s="168"/>
      <c r="K16" s="170"/>
      <c r="L16" s="168">
        <v>1</v>
      </c>
      <c r="M16" s="171">
        <f t="shared" si="10"/>
        <v>25</v>
      </c>
      <c r="N16" s="172">
        <v>2</v>
      </c>
      <c r="O16" s="171">
        <f t="shared" si="11"/>
        <v>50</v>
      </c>
    </row>
    <row r="17" spans="1:15" ht="23.25" customHeight="1">
      <c r="A17" s="278" t="s">
        <v>145</v>
      </c>
      <c r="B17" s="279"/>
      <c r="C17" s="174">
        <f>SUM(C13:C16)</f>
        <v>6951</v>
      </c>
      <c r="D17" s="174">
        <f>SUM(D13:D16)</f>
        <v>65</v>
      </c>
      <c r="E17" s="175">
        <f t="shared" si="6"/>
        <v>0.9351172493166452</v>
      </c>
      <c r="F17" s="174">
        <f>SUM(F13:F16)</f>
        <v>1157</v>
      </c>
      <c r="G17" s="175">
        <f t="shared" si="7"/>
        <v>16.64508703783628</v>
      </c>
      <c r="H17" s="176">
        <f>SUM(H13:H16)</f>
        <v>2147</v>
      </c>
      <c r="I17" s="177">
        <f t="shared" si="8"/>
        <v>30.887642065889796</v>
      </c>
      <c r="J17" s="176">
        <f>SUM(J13:J16)</f>
        <v>109</v>
      </c>
      <c r="K17" s="177">
        <f t="shared" si="9"/>
        <v>1.5681196950079124</v>
      </c>
      <c r="L17" s="174">
        <f>SUM(L13:L16)</f>
        <v>1481</v>
      </c>
      <c r="M17" s="178">
        <f t="shared" si="10"/>
        <v>21.306286865199255</v>
      </c>
      <c r="N17" s="179">
        <f>SUM(N13:N16)</f>
        <v>1992</v>
      </c>
      <c r="O17" s="178">
        <f t="shared" si="11"/>
        <v>28.657747086750106</v>
      </c>
    </row>
    <row r="18" spans="1:15" ht="23.25" customHeight="1">
      <c r="A18" s="278" t="s">
        <v>146</v>
      </c>
      <c r="B18" s="279"/>
      <c r="C18" s="174">
        <f>SUM(C11+C17)</f>
        <v>7836</v>
      </c>
      <c r="D18" s="174">
        <f>SUM(D11+D17)</f>
        <v>98</v>
      </c>
      <c r="E18" s="175">
        <f t="shared" si="6"/>
        <v>1.2506380806533945</v>
      </c>
      <c r="F18" s="174">
        <f>SUM(F11+F17)</f>
        <v>1370</v>
      </c>
      <c r="G18" s="175">
        <f t="shared" si="7"/>
        <v>17.48340990301174</v>
      </c>
      <c r="H18" s="176">
        <f>SUM(H11+H17)</f>
        <v>2455</v>
      </c>
      <c r="I18" s="177">
        <f t="shared" si="8"/>
        <v>31.329760081674323</v>
      </c>
      <c r="J18" s="176">
        <f>SUM(J11+J17)</f>
        <v>110</v>
      </c>
      <c r="K18" s="177">
        <f t="shared" si="9"/>
        <v>1.403777437468096</v>
      </c>
      <c r="L18" s="174">
        <f>SUM(L11+L17)</f>
        <v>1697</v>
      </c>
      <c r="M18" s="178">
        <f t="shared" si="10"/>
        <v>21.656457376212355</v>
      </c>
      <c r="N18" s="179">
        <f>SUM(N11+N17)</f>
        <v>2106</v>
      </c>
      <c r="O18" s="178">
        <f t="shared" si="11"/>
        <v>26.875957120980093</v>
      </c>
    </row>
  </sheetData>
  <sheetProtection/>
  <mergeCells count="18">
    <mergeCell ref="A18:B18"/>
    <mergeCell ref="J3:K3"/>
    <mergeCell ref="L3:M3"/>
    <mergeCell ref="N3:O3"/>
    <mergeCell ref="B5:O5"/>
    <mergeCell ref="A11:B11"/>
    <mergeCell ref="B12:O12"/>
    <mergeCell ref="A17:B17"/>
    <mergeCell ref="A1:O1"/>
    <mergeCell ref="A2:A4"/>
    <mergeCell ref="B2:B4"/>
    <mergeCell ref="C2:C4"/>
    <mergeCell ref="D2:I2"/>
    <mergeCell ref="J2:K2"/>
    <mergeCell ref="L2:O2"/>
    <mergeCell ref="D3:E3"/>
    <mergeCell ref="F3:G3"/>
    <mergeCell ref="H3:I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Y6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3.8515625" style="0" customWidth="1"/>
    <col min="2" max="2" width="16.28125" style="0" customWidth="1"/>
    <col min="3" max="3" width="10.57421875" style="0" customWidth="1"/>
    <col min="4" max="4" width="5.140625" style="0" customWidth="1"/>
    <col min="5" max="5" width="4.7109375" style="0" customWidth="1"/>
    <col min="6" max="6" width="6.28125" style="0" customWidth="1"/>
    <col min="7" max="7" width="6.7109375" style="0" customWidth="1"/>
    <col min="8" max="8" width="5.28125" style="0" hidden="1" customWidth="1"/>
    <col min="9" max="9" width="4.7109375" style="0" hidden="1" customWidth="1"/>
    <col min="10" max="10" width="5.140625" style="0" customWidth="1"/>
    <col min="11" max="11" width="7.28125" style="0" customWidth="1"/>
    <col min="12" max="12" width="5.140625" style="0" hidden="1" customWidth="1"/>
    <col min="13" max="13" width="4.57421875" style="0" hidden="1" customWidth="1"/>
    <col min="14" max="14" width="5.140625" style="0" customWidth="1"/>
    <col min="15" max="15" width="7.00390625" style="0" customWidth="1"/>
    <col min="16" max="16" width="5.140625" style="0" hidden="1" customWidth="1"/>
    <col min="17" max="17" width="4.7109375" style="0" hidden="1" customWidth="1"/>
    <col min="18" max="18" width="5.140625" style="0" hidden="1" customWidth="1"/>
    <col min="19" max="19" width="4.7109375" style="0" hidden="1" customWidth="1"/>
    <col min="20" max="20" width="5.140625" style="0" hidden="1" customWidth="1"/>
    <col min="21" max="21" width="8.7109375" style="0" hidden="1" customWidth="1"/>
    <col min="22" max="22" width="6.421875" style="68" customWidth="1"/>
    <col min="23" max="23" width="6.28125" style="68" customWidth="1"/>
    <col min="24" max="24" width="5.140625" style="68" customWidth="1"/>
    <col min="25" max="25" width="6.28125" style="0" customWidth="1"/>
  </cols>
  <sheetData>
    <row r="1" spans="1:25" ht="42.75" customHeight="1">
      <c r="A1" s="233" t="s">
        <v>369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</row>
    <row r="2" spans="1:25" s="40" customFormat="1" ht="21.75" customHeight="1">
      <c r="A2" s="288" t="s">
        <v>76</v>
      </c>
      <c r="B2" s="255" t="s">
        <v>372</v>
      </c>
      <c r="C2" s="288" t="s">
        <v>365</v>
      </c>
      <c r="D2" s="291" t="s">
        <v>123</v>
      </c>
      <c r="E2" s="292"/>
      <c r="F2" s="292"/>
      <c r="G2" s="292"/>
      <c r="H2" s="292"/>
      <c r="I2" s="292"/>
      <c r="J2" s="292"/>
      <c r="K2" s="292"/>
      <c r="L2" s="292"/>
      <c r="M2" s="293"/>
      <c r="N2" s="294" t="s">
        <v>124</v>
      </c>
      <c r="O2" s="295"/>
      <c r="P2" s="295"/>
      <c r="Q2" s="295"/>
      <c r="R2" s="295"/>
      <c r="S2" s="295"/>
      <c r="T2" s="295"/>
      <c r="U2" s="296"/>
      <c r="V2" s="235" t="s">
        <v>125</v>
      </c>
      <c r="W2" s="235"/>
      <c r="X2" s="235"/>
      <c r="Y2" s="235"/>
    </row>
    <row r="3" spans="1:25" s="40" customFormat="1" ht="23.25" customHeight="1">
      <c r="A3" s="289"/>
      <c r="B3" s="255"/>
      <c r="C3" s="289"/>
      <c r="D3" s="235" t="s">
        <v>126</v>
      </c>
      <c r="E3" s="235"/>
      <c r="F3" s="294" t="s">
        <v>127</v>
      </c>
      <c r="G3" s="296"/>
      <c r="H3" s="294" t="s">
        <v>300</v>
      </c>
      <c r="I3" s="296"/>
      <c r="J3" s="294" t="s">
        <v>128</v>
      </c>
      <c r="K3" s="295"/>
      <c r="L3" s="294" t="s">
        <v>301</v>
      </c>
      <c r="M3" s="296"/>
      <c r="N3" s="294" t="s">
        <v>129</v>
      </c>
      <c r="O3" s="296"/>
      <c r="P3" s="294" t="s">
        <v>302</v>
      </c>
      <c r="Q3" s="296"/>
      <c r="R3" s="294" t="s">
        <v>303</v>
      </c>
      <c r="S3" s="296"/>
      <c r="T3" s="294" t="s">
        <v>304</v>
      </c>
      <c r="U3" s="296"/>
      <c r="V3" s="235" t="s">
        <v>130</v>
      </c>
      <c r="W3" s="235"/>
      <c r="X3" s="235" t="s">
        <v>131</v>
      </c>
      <c r="Y3" s="235"/>
    </row>
    <row r="4" spans="1:25" s="40" customFormat="1" ht="22.5" customHeight="1">
      <c r="A4" s="290"/>
      <c r="B4" s="255"/>
      <c r="C4" s="290"/>
      <c r="D4" s="6" t="s">
        <v>15</v>
      </c>
      <c r="E4" s="6" t="s">
        <v>14</v>
      </c>
      <c r="F4" s="6" t="s">
        <v>15</v>
      </c>
      <c r="G4" s="6" t="s">
        <v>14</v>
      </c>
      <c r="H4" s="6" t="s">
        <v>15</v>
      </c>
      <c r="I4" s="6" t="s">
        <v>14</v>
      </c>
      <c r="J4" s="6" t="s">
        <v>15</v>
      </c>
      <c r="K4" s="6" t="s">
        <v>14</v>
      </c>
      <c r="L4" s="6" t="s">
        <v>15</v>
      </c>
      <c r="M4" s="6" t="s">
        <v>14</v>
      </c>
      <c r="N4" s="6" t="s">
        <v>15</v>
      </c>
      <c r="O4" s="6" t="s">
        <v>14</v>
      </c>
      <c r="P4" s="6" t="s">
        <v>15</v>
      </c>
      <c r="Q4" s="6" t="s">
        <v>14</v>
      </c>
      <c r="R4" s="6" t="s">
        <v>15</v>
      </c>
      <c r="S4" s="6" t="s">
        <v>14</v>
      </c>
      <c r="T4" s="6" t="s">
        <v>15</v>
      </c>
      <c r="U4" s="6" t="s">
        <v>14</v>
      </c>
      <c r="V4" s="6" t="s">
        <v>15</v>
      </c>
      <c r="W4" s="6" t="s">
        <v>14</v>
      </c>
      <c r="X4" s="6" t="s">
        <v>15</v>
      </c>
      <c r="Y4" s="6" t="s">
        <v>14</v>
      </c>
    </row>
    <row r="5" spans="1:25" s="43" customFormat="1" ht="9.75" customHeight="1">
      <c r="A5" s="41">
        <v>1</v>
      </c>
      <c r="B5" s="41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  <c r="H5" s="42">
        <v>10</v>
      </c>
      <c r="I5" s="42">
        <v>11</v>
      </c>
      <c r="J5" s="42">
        <v>10</v>
      </c>
      <c r="K5" s="42">
        <v>11</v>
      </c>
      <c r="L5" s="42">
        <v>14</v>
      </c>
      <c r="M5" s="42">
        <v>15</v>
      </c>
      <c r="N5" s="42">
        <v>12</v>
      </c>
      <c r="O5" s="42">
        <v>13</v>
      </c>
      <c r="P5" s="42">
        <v>18</v>
      </c>
      <c r="Q5" s="42">
        <v>19</v>
      </c>
      <c r="R5" s="42">
        <v>20</v>
      </c>
      <c r="S5" s="42">
        <v>21</v>
      </c>
      <c r="T5" s="42">
        <v>22</v>
      </c>
      <c r="U5" s="42">
        <v>23</v>
      </c>
      <c r="V5" s="42">
        <v>14</v>
      </c>
      <c r="W5" s="42">
        <v>15</v>
      </c>
      <c r="X5" s="42">
        <v>16</v>
      </c>
      <c r="Y5" s="41">
        <v>17</v>
      </c>
    </row>
    <row r="6" spans="1:25" s="17" customFormat="1" ht="12">
      <c r="A6" s="11">
        <v>1</v>
      </c>
      <c r="B6" s="12" t="s">
        <v>16</v>
      </c>
      <c r="C6" s="14">
        <f aca="true" t="shared" si="0" ref="C6:C66">D6+F6+J6+N6+V6+X6</f>
        <v>63</v>
      </c>
      <c r="D6" s="11"/>
      <c r="E6" s="15"/>
      <c r="F6" s="11">
        <v>20</v>
      </c>
      <c r="G6" s="15">
        <f>(F6*100)/C6</f>
        <v>31.746031746031747</v>
      </c>
      <c r="H6" s="14"/>
      <c r="I6" s="13"/>
      <c r="J6" s="11">
        <v>11</v>
      </c>
      <c r="K6" s="13">
        <f aca="true" t="shared" si="1" ref="K6:K66">(J6*100)/C6</f>
        <v>17.46031746031746</v>
      </c>
      <c r="L6" s="14"/>
      <c r="M6" s="15"/>
      <c r="N6" s="11"/>
      <c r="O6" s="15"/>
      <c r="P6" s="14"/>
      <c r="Q6" s="15"/>
      <c r="R6" s="14"/>
      <c r="S6" s="15"/>
      <c r="T6" s="44"/>
      <c r="U6" s="45"/>
      <c r="V6" s="184">
        <v>12</v>
      </c>
      <c r="W6" s="45">
        <f aca="true" t="shared" si="2" ref="W6:W66">(V6*100)/C6</f>
        <v>19.047619047619047</v>
      </c>
      <c r="X6" s="184">
        <v>20</v>
      </c>
      <c r="Y6" s="15">
        <f aca="true" t="shared" si="3" ref="Y6:Y66">(X6*100)/C6</f>
        <v>31.746031746031747</v>
      </c>
    </row>
    <row r="7" spans="1:25" s="17" customFormat="1" ht="12">
      <c r="A7" s="11">
        <v>2</v>
      </c>
      <c r="B7" s="12" t="s">
        <v>17</v>
      </c>
      <c r="C7" s="14">
        <f t="shared" si="0"/>
        <v>166</v>
      </c>
      <c r="D7" s="11">
        <v>1</v>
      </c>
      <c r="E7" s="15">
        <f>(D7*100)/C7</f>
        <v>0.6024096385542169</v>
      </c>
      <c r="F7" s="11">
        <v>33</v>
      </c>
      <c r="G7" s="15">
        <f aca="true" t="shared" si="4" ref="G7:G66">(F7*100)/C7</f>
        <v>19.879518072289155</v>
      </c>
      <c r="H7" s="14"/>
      <c r="I7" s="13"/>
      <c r="J7" s="11">
        <v>64</v>
      </c>
      <c r="K7" s="13">
        <f t="shared" si="1"/>
        <v>38.55421686746988</v>
      </c>
      <c r="L7" s="14"/>
      <c r="M7" s="15"/>
      <c r="N7" s="11">
        <v>1</v>
      </c>
      <c r="O7" s="15">
        <f>(N7*100)/C7</f>
        <v>0.6024096385542169</v>
      </c>
      <c r="P7" s="14"/>
      <c r="Q7" s="15"/>
      <c r="R7" s="14"/>
      <c r="S7" s="15"/>
      <c r="T7" s="44"/>
      <c r="U7" s="45"/>
      <c r="V7" s="184">
        <v>26</v>
      </c>
      <c r="W7" s="45">
        <f t="shared" si="2"/>
        <v>15.662650602409638</v>
      </c>
      <c r="X7" s="184">
        <v>41</v>
      </c>
      <c r="Y7" s="15">
        <f t="shared" si="3"/>
        <v>24.698795180722893</v>
      </c>
    </row>
    <row r="8" spans="1:25" s="17" customFormat="1" ht="12">
      <c r="A8" s="11">
        <v>3</v>
      </c>
      <c r="B8" s="12" t="s">
        <v>18</v>
      </c>
      <c r="C8" s="14">
        <f t="shared" si="0"/>
        <v>143</v>
      </c>
      <c r="D8" s="11"/>
      <c r="E8" s="15"/>
      <c r="F8" s="11">
        <v>8</v>
      </c>
      <c r="G8" s="15">
        <f t="shared" si="4"/>
        <v>5.594405594405594</v>
      </c>
      <c r="H8" s="14"/>
      <c r="I8" s="13"/>
      <c r="J8" s="11">
        <v>55</v>
      </c>
      <c r="K8" s="13">
        <f t="shared" si="1"/>
        <v>38.46153846153846</v>
      </c>
      <c r="L8" s="14"/>
      <c r="M8" s="15"/>
      <c r="N8" s="11">
        <v>5</v>
      </c>
      <c r="O8" s="15">
        <f>(N8*100)/C8</f>
        <v>3.4965034965034967</v>
      </c>
      <c r="P8" s="14"/>
      <c r="Q8" s="15"/>
      <c r="R8" s="14"/>
      <c r="S8" s="15"/>
      <c r="T8" s="44"/>
      <c r="U8" s="45"/>
      <c r="V8" s="184">
        <v>18</v>
      </c>
      <c r="W8" s="45">
        <f t="shared" si="2"/>
        <v>12.587412587412587</v>
      </c>
      <c r="X8" s="184">
        <v>57</v>
      </c>
      <c r="Y8" s="15">
        <f t="shared" si="3"/>
        <v>39.86013986013986</v>
      </c>
    </row>
    <row r="9" spans="1:25" s="17" customFormat="1" ht="12">
      <c r="A9" s="11">
        <v>4</v>
      </c>
      <c r="B9" s="12" t="s">
        <v>19</v>
      </c>
      <c r="C9" s="14">
        <f t="shared" si="0"/>
        <v>25</v>
      </c>
      <c r="D9" s="11"/>
      <c r="E9" s="15"/>
      <c r="F9" s="11">
        <v>1</v>
      </c>
      <c r="G9" s="15">
        <f t="shared" si="4"/>
        <v>4</v>
      </c>
      <c r="H9" s="14"/>
      <c r="I9" s="13"/>
      <c r="J9" s="11">
        <v>2</v>
      </c>
      <c r="K9" s="13">
        <f t="shared" si="1"/>
        <v>8</v>
      </c>
      <c r="L9" s="14"/>
      <c r="M9" s="15"/>
      <c r="N9" s="11"/>
      <c r="O9" s="15"/>
      <c r="P9" s="14"/>
      <c r="Q9" s="15"/>
      <c r="R9" s="14"/>
      <c r="S9" s="15"/>
      <c r="T9" s="44"/>
      <c r="U9" s="45"/>
      <c r="V9" s="184"/>
      <c r="W9" s="45"/>
      <c r="X9" s="184">
        <v>22</v>
      </c>
      <c r="Y9" s="15">
        <f t="shared" si="3"/>
        <v>88</v>
      </c>
    </row>
    <row r="10" spans="1:25" s="17" customFormat="1" ht="12">
      <c r="A10" s="11">
        <v>5</v>
      </c>
      <c r="B10" s="12" t="s">
        <v>20</v>
      </c>
      <c r="C10" s="14">
        <f t="shared" si="0"/>
        <v>22</v>
      </c>
      <c r="D10" s="11"/>
      <c r="E10" s="15"/>
      <c r="F10" s="11">
        <v>1</v>
      </c>
      <c r="G10" s="15">
        <f t="shared" si="4"/>
        <v>4.545454545454546</v>
      </c>
      <c r="H10" s="14"/>
      <c r="I10" s="13"/>
      <c r="J10" s="11">
        <v>7</v>
      </c>
      <c r="K10" s="13">
        <f t="shared" si="1"/>
        <v>31.818181818181817</v>
      </c>
      <c r="L10" s="14"/>
      <c r="M10" s="15"/>
      <c r="N10" s="11">
        <v>1</v>
      </c>
      <c r="O10" s="15">
        <f aca="true" t="shared" si="5" ref="O10:O63">(N10*100)/C10</f>
        <v>4.545454545454546</v>
      </c>
      <c r="P10" s="14"/>
      <c r="Q10" s="15"/>
      <c r="R10" s="14"/>
      <c r="S10" s="15"/>
      <c r="T10" s="44"/>
      <c r="U10" s="45"/>
      <c r="V10" s="184">
        <v>2</v>
      </c>
      <c r="W10" s="45">
        <f t="shared" si="2"/>
        <v>9.090909090909092</v>
      </c>
      <c r="X10" s="184">
        <v>11</v>
      </c>
      <c r="Y10" s="15">
        <f t="shared" si="3"/>
        <v>50</v>
      </c>
    </row>
    <row r="11" spans="1:25" s="17" customFormat="1" ht="12">
      <c r="A11" s="11">
        <v>6</v>
      </c>
      <c r="B11" s="12" t="s">
        <v>21</v>
      </c>
      <c r="C11" s="14">
        <f t="shared" si="0"/>
        <v>35</v>
      </c>
      <c r="D11" s="11"/>
      <c r="E11" s="15"/>
      <c r="F11" s="11">
        <v>15</v>
      </c>
      <c r="G11" s="15">
        <f t="shared" si="4"/>
        <v>42.857142857142854</v>
      </c>
      <c r="H11" s="14"/>
      <c r="I11" s="13"/>
      <c r="J11" s="11">
        <v>6</v>
      </c>
      <c r="K11" s="13">
        <f t="shared" si="1"/>
        <v>17.142857142857142</v>
      </c>
      <c r="L11" s="14"/>
      <c r="M11" s="15"/>
      <c r="N11" s="11"/>
      <c r="O11" s="15"/>
      <c r="P11" s="14"/>
      <c r="Q11" s="15"/>
      <c r="R11" s="14"/>
      <c r="S11" s="15"/>
      <c r="T11" s="44"/>
      <c r="U11" s="45"/>
      <c r="V11" s="184">
        <v>10</v>
      </c>
      <c r="W11" s="45">
        <f t="shared" si="2"/>
        <v>28.571428571428573</v>
      </c>
      <c r="X11" s="184">
        <v>4</v>
      </c>
      <c r="Y11" s="15">
        <f t="shared" si="3"/>
        <v>11.428571428571429</v>
      </c>
    </row>
    <row r="12" spans="1:25" s="17" customFormat="1" ht="12">
      <c r="A12" s="11">
        <v>7</v>
      </c>
      <c r="B12" s="12" t="s">
        <v>22</v>
      </c>
      <c r="C12" s="14">
        <f t="shared" si="0"/>
        <v>39</v>
      </c>
      <c r="D12" s="11">
        <v>1</v>
      </c>
      <c r="E12" s="15">
        <f aca="true" t="shared" si="6" ref="E12:E66">(D12*100)/C12</f>
        <v>2.5641025641025643</v>
      </c>
      <c r="F12" s="11">
        <v>5</v>
      </c>
      <c r="G12" s="15">
        <f t="shared" si="4"/>
        <v>12.820512820512821</v>
      </c>
      <c r="H12" s="14"/>
      <c r="I12" s="13"/>
      <c r="J12" s="11">
        <v>11</v>
      </c>
      <c r="K12" s="13">
        <f t="shared" si="1"/>
        <v>28.205128205128204</v>
      </c>
      <c r="L12" s="14"/>
      <c r="M12" s="15"/>
      <c r="N12" s="11">
        <v>1</v>
      </c>
      <c r="O12" s="15">
        <f t="shared" si="5"/>
        <v>2.5641025641025643</v>
      </c>
      <c r="P12" s="14"/>
      <c r="Q12" s="15"/>
      <c r="R12" s="14"/>
      <c r="S12" s="15"/>
      <c r="T12" s="44"/>
      <c r="U12" s="45"/>
      <c r="V12" s="184">
        <v>11</v>
      </c>
      <c r="W12" s="45">
        <f t="shared" si="2"/>
        <v>28.205128205128204</v>
      </c>
      <c r="X12" s="184">
        <v>10</v>
      </c>
      <c r="Y12" s="15">
        <f t="shared" si="3"/>
        <v>25.641025641025642</v>
      </c>
    </row>
    <row r="13" spans="1:25" s="17" customFormat="1" ht="12">
      <c r="A13" s="11">
        <v>8</v>
      </c>
      <c r="B13" s="12" t="s">
        <v>23</v>
      </c>
      <c r="C13" s="14">
        <f t="shared" si="0"/>
        <v>29</v>
      </c>
      <c r="D13" s="11"/>
      <c r="E13" s="15"/>
      <c r="F13" s="11">
        <v>1</v>
      </c>
      <c r="G13" s="15">
        <f t="shared" si="4"/>
        <v>3.4482758620689653</v>
      </c>
      <c r="H13" s="11"/>
      <c r="I13" s="13"/>
      <c r="J13" s="11">
        <v>12</v>
      </c>
      <c r="K13" s="13">
        <f t="shared" si="1"/>
        <v>41.37931034482759</v>
      </c>
      <c r="L13" s="14"/>
      <c r="M13" s="15"/>
      <c r="N13" s="11">
        <v>1</v>
      </c>
      <c r="O13" s="15">
        <f t="shared" si="5"/>
        <v>3.4482758620689653</v>
      </c>
      <c r="P13" s="14"/>
      <c r="Q13" s="15"/>
      <c r="R13" s="14"/>
      <c r="S13" s="15"/>
      <c r="T13" s="44"/>
      <c r="U13" s="45"/>
      <c r="V13" s="184">
        <v>3</v>
      </c>
      <c r="W13" s="45">
        <f t="shared" si="2"/>
        <v>10.344827586206897</v>
      </c>
      <c r="X13" s="184">
        <v>12</v>
      </c>
      <c r="Y13" s="15">
        <f t="shared" si="3"/>
        <v>41.37931034482759</v>
      </c>
    </row>
    <row r="14" spans="1:25" s="17" customFormat="1" ht="12">
      <c r="A14" s="11">
        <v>9</v>
      </c>
      <c r="B14" s="12" t="s">
        <v>24</v>
      </c>
      <c r="C14" s="14">
        <f t="shared" si="0"/>
        <v>54</v>
      </c>
      <c r="D14" s="11"/>
      <c r="E14" s="15"/>
      <c r="F14" s="11">
        <v>4</v>
      </c>
      <c r="G14" s="15">
        <f t="shared" si="4"/>
        <v>7.407407407407407</v>
      </c>
      <c r="H14" s="14"/>
      <c r="I14" s="13"/>
      <c r="J14" s="11">
        <v>14</v>
      </c>
      <c r="K14" s="13">
        <f t="shared" si="1"/>
        <v>25.925925925925927</v>
      </c>
      <c r="L14" s="14"/>
      <c r="M14" s="15"/>
      <c r="N14" s="11">
        <v>2</v>
      </c>
      <c r="O14" s="15">
        <f t="shared" si="5"/>
        <v>3.7037037037037037</v>
      </c>
      <c r="P14" s="14"/>
      <c r="Q14" s="15"/>
      <c r="R14" s="14"/>
      <c r="S14" s="15"/>
      <c r="T14" s="44"/>
      <c r="U14" s="45"/>
      <c r="V14" s="184">
        <v>8</v>
      </c>
      <c r="W14" s="45">
        <f t="shared" si="2"/>
        <v>14.814814814814815</v>
      </c>
      <c r="X14" s="184">
        <v>26</v>
      </c>
      <c r="Y14" s="15">
        <f t="shared" si="3"/>
        <v>48.148148148148145</v>
      </c>
    </row>
    <row r="15" spans="1:25" s="17" customFormat="1" ht="12">
      <c r="A15" s="11">
        <v>10</v>
      </c>
      <c r="B15" s="12" t="s">
        <v>25</v>
      </c>
      <c r="C15" s="14">
        <f t="shared" si="0"/>
        <v>51</v>
      </c>
      <c r="D15" s="11">
        <v>2</v>
      </c>
      <c r="E15" s="15">
        <f t="shared" si="6"/>
        <v>3.9215686274509802</v>
      </c>
      <c r="F15" s="11">
        <v>3</v>
      </c>
      <c r="G15" s="15">
        <f t="shared" si="4"/>
        <v>5.882352941176471</v>
      </c>
      <c r="H15" s="14"/>
      <c r="I15" s="13"/>
      <c r="J15" s="11">
        <v>13</v>
      </c>
      <c r="K15" s="13">
        <f t="shared" si="1"/>
        <v>25.49019607843137</v>
      </c>
      <c r="L15" s="14"/>
      <c r="M15" s="15"/>
      <c r="N15" s="11">
        <v>1</v>
      </c>
      <c r="O15" s="15">
        <f t="shared" si="5"/>
        <v>1.9607843137254901</v>
      </c>
      <c r="P15" s="14"/>
      <c r="Q15" s="15"/>
      <c r="R15" s="14"/>
      <c r="S15" s="15"/>
      <c r="T15" s="44"/>
      <c r="U15" s="45"/>
      <c r="V15" s="184">
        <v>8</v>
      </c>
      <c r="W15" s="45">
        <f t="shared" si="2"/>
        <v>15.686274509803921</v>
      </c>
      <c r="X15" s="184">
        <v>24</v>
      </c>
      <c r="Y15" s="15">
        <f t="shared" si="3"/>
        <v>47.05882352941177</v>
      </c>
    </row>
    <row r="16" spans="1:25" s="17" customFormat="1" ht="12">
      <c r="A16" s="11">
        <v>11</v>
      </c>
      <c r="B16" s="12" t="s">
        <v>26</v>
      </c>
      <c r="C16" s="14">
        <f t="shared" si="0"/>
        <v>34</v>
      </c>
      <c r="D16" s="11"/>
      <c r="E16" s="15"/>
      <c r="F16" s="11">
        <v>1</v>
      </c>
      <c r="G16" s="15">
        <f t="shared" si="4"/>
        <v>2.9411764705882355</v>
      </c>
      <c r="H16" s="14"/>
      <c r="I16" s="13"/>
      <c r="J16" s="11">
        <v>6</v>
      </c>
      <c r="K16" s="13">
        <f t="shared" si="1"/>
        <v>17.647058823529413</v>
      </c>
      <c r="L16" s="14"/>
      <c r="M16" s="15"/>
      <c r="N16" s="11"/>
      <c r="O16" s="15"/>
      <c r="P16" s="14"/>
      <c r="Q16" s="15"/>
      <c r="R16" s="14"/>
      <c r="S16" s="15"/>
      <c r="T16" s="44"/>
      <c r="U16" s="45"/>
      <c r="V16" s="184">
        <v>5</v>
      </c>
      <c r="W16" s="45">
        <f t="shared" si="2"/>
        <v>14.705882352941176</v>
      </c>
      <c r="X16" s="184">
        <v>22</v>
      </c>
      <c r="Y16" s="15">
        <f t="shared" si="3"/>
        <v>64.70588235294117</v>
      </c>
    </row>
    <row r="17" spans="1:25" s="17" customFormat="1" ht="12">
      <c r="A17" s="11">
        <v>12</v>
      </c>
      <c r="B17" s="12" t="s">
        <v>27</v>
      </c>
      <c r="C17" s="14">
        <f t="shared" si="0"/>
        <v>92</v>
      </c>
      <c r="D17" s="11"/>
      <c r="E17" s="15"/>
      <c r="F17" s="11">
        <v>14</v>
      </c>
      <c r="G17" s="15">
        <f t="shared" si="4"/>
        <v>15.217391304347826</v>
      </c>
      <c r="H17" s="14"/>
      <c r="I17" s="13"/>
      <c r="J17" s="11">
        <v>22</v>
      </c>
      <c r="K17" s="13">
        <f t="shared" si="1"/>
        <v>23.91304347826087</v>
      </c>
      <c r="L17" s="14"/>
      <c r="M17" s="15"/>
      <c r="N17" s="11">
        <v>7</v>
      </c>
      <c r="O17" s="15">
        <f t="shared" si="5"/>
        <v>7.608695652173913</v>
      </c>
      <c r="P17" s="14"/>
      <c r="Q17" s="15"/>
      <c r="R17" s="14"/>
      <c r="S17" s="15"/>
      <c r="T17" s="44"/>
      <c r="U17" s="45"/>
      <c r="V17" s="184">
        <v>11</v>
      </c>
      <c r="W17" s="45">
        <f t="shared" si="2"/>
        <v>11.956521739130435</v>
      </c>
      <c r="X17" s="184">
        <v>38</v>
      </c>
      <c r="Y17" s="15">
        <f t="shared" si="3"/>
        <v>41.30434782608695</v>
      </c>
    </row>
    <row r="18" spans="1:25" s="17" customFormat="1" ht="12">
      <c r="A18" s="11">
        <v>13</v>
      </c>
      <c r="B18" s="12" t="s">
        <v>28</v>
      </c>
      <c r="C18" s="14">
        <f t="shared" si="0"/>
        <v>26</v>
      </c>
      <c r="D18" s="11"/>
      <c r="E18" s="15"/>
      <c r="F18" s="11">
        <v>2</v>
      </c>
      <c r="G18" s="15">
        <f t="shared" si="4"/>
        <v>7.6923076923076925</v>
      </c>
      <c r="H18" s="14"/>
      <c r="I18" s="13"/>
      <c r="J18" s="11">
        <v>8</v>
      </c>
      <c r="K18" s="13">
        <f t="shared" si="1"/>
        <v>30.76923076923077</v>
      </c>
      <c r="L18" s="14"/>
      <c r="M18" s="15"/>
      <c r="N18" s="11">
        <v>1</v>
      </c>
      <c r="O18" s="15">
        <f t="shared" si="5"/>
        <v>3.8461538461538463</v>
      </c>
      <c r="P18" s="14"/>
      <c r="Q18" s="15"/>
      <c r="R18" s="14"/>
      <c r="S18" s="15"/>
      <c r="T18" s="44"/>
      <c r="U18" s="45"/>
      <c r="V18" s="184">
        <v>5</v>
      </c>
      <c r="W18" s="45">
        <f t="shared" si="2"/>
        <v>19.23076923076923</v>
      </c>
      <c r="X18" s="184">
        <v>10</v>
      </c>
      <c r="Y18" s="15">
        <f t="shared" si="3"/>
        <v>38.46153846153846</v>
      </c>
    </row>
    <row r="19" spans="1:25" s="17" customFormat="1" ht="12">
      <c r="A19" s="11">
        <v>14</v>
      </c>
      <c r="B19" s="12" t="s">
        <v>29</v>
      </c>
      <c r="C19" s="14">
        <f t="shared" si="0"/>
        <v>35</v>
      </c>
      <c r="D19" s="11"/>
      <c r="E19" s="15"/>
      <c r="F19" s="11">
        <v>9</v>
      </c>
      <c r="G19" s="15">
        <f t="shared" si="4"/>
        <v>25.714285714285715</v>
      </c>
      <c r="H19" s="14"/>
      <c r="I19" s="13"/>
      <c r="J19" s="11">
        <v>7</v>
      </c>
      <c r="K19" s="13">
        <f t="shared" si="1"/>
        <v>20</v>
      </c>
      <c r="L19" s="14"/>
      <c r="M19" s="15"/>
      <c r="N19" s="11"/>
      <c r="O19" s="15"/>
      <c r="P19" s="14"/>
      <c r="Q19" s="15"/>
      <c r="R19" s="14"/>
      <c r="S19" s="15"/>
      <c r="T19" s="44"/>
      <c r="U19" s="45"/>
      <c r="V19" s="184">
        <v>3</v>
      </c>
      <c r="W19" s="45">
        <f t="shared" si="2"/>
        <v>8.571428571428571</v>
      </c>
      <c r="X19" s="184">
        <v>16</v>
      </c>
      <c r="Y19" s="15">
        <f t="shared" si="3"/>
        <v>45.714285714285715</v>
      </c>
    </row>
    <row r="20" spans="1:25" s="17" customFormat="1" ht="12">
      <c r="A20" s="11">
        <v>15</v>
      </c>
      <c r="B20" s="12" t="s">
        <v>30</v>
      </c>
      <c r="C20" s="14">
        <f t="shared" si="0"/>
        <v>209</v>
      </c>
      <c r="D20" s="11">
        <v>1</v>
      </c>
      <c r="E20" s="15">
        <f t="shared" si="6"/>
        <v>0.4784688995215311</v>
      </c>
      <c r="F20" s="11">
        <v>36</v>
      </c>
      <c r="G20" s="15">
        <f t="shared" si="4"/>
        <v>17.22488038277512</v>
      </c>
      <c r="H20" s="14"/>
      <c r="I20" s="13"/>
      <c r="J20" s="11">
        <v>60</v>
      </c>
      <c r="K20" s="13">
        <f t="shared" si="1"/>
        <v>28.708133971291865</v>
      </c>
      <c r="L20" s="14"/>
      <c r="M20" s="15"/>
      <c r="N20" s="11">
        <v>6</v>
      </c>
      <c r="O20" s="15">
        <f t="shared" si="5"/>
        <v>2.8708133971291865</v>
      </c>
      <c r="P20" s="14"/>
      <c r="Q20" s="15"/>
      <c r="R20" s="14"/>
      <c r="S20" s="15"/>
      <c r="T20" s="44"/>
      <c r="U20" s="45"/>
      <c r="V20" s="184">
        <v>37</v>
      </c>
      <c r="W20" s="45">
        <f t="shared" si="2"/>
        <v>17.70334928229665</v>
      </c>
      <c r="X20" s="184">
        <v>69</v>
      </c>
      <c r="Y20" s="15">
        <f t="shared" si="3"/>
        <v>33.014354066985646</v>
      </c>
    </row>
    <row r="21" spans="1:25" s="17" customFormat="1" ht="12">
      <c r="A21" s="11">
        <v>16</v>
      </c>
      <c r="B21" s="12" t="s">
        <v>31</v>
      </c>
      <c r="C21" s="14">
        <f t="shared" si="0"/>
        <v>48</v>
      </c>
      <c r="D21" s="11"/>
      <c r="E21" s="15"/>
      <c r="F21" s="11">
        <v>11</v>
      </c>
      <c r="G21" s="15">
        <f t="shared" si="4"/>
        <v>22.916666666666668</v>
      </c>
      <c r="H21" s="14"/>
      <c r="I21" s="13"/>
      <c r="J21" s="11">
        <v>18</v>
      </c>
      <c r="K21" s="13">
        <f t="shared" si="1"/>
        <v>37.5</v>
      </c>
      <c r="L21" s="14"/>
      <c r="M21" s="15"/>
      <c r="N21" s="11">
        <v>1</v>
      </c>
      <c r="O21" s="15">
        <f t="shared" si="5"/>
        <v>2.0833333333333335</v>
      </c>
      <c r="P21" s="14"/>
      <c r="Q21" s="15"/>
      <c r="R21" s="14"/>
      <c r="S21" s="15"/>
      <c r="T21" s="44"/>
      <c r="U21" s="45"/>
      <c r="V21" s="184">
        <v>15</v>
      </c>
      <c r="W21" s="45">
        <f t="shared" si="2"/>
        <v>31.25</v>
      </c>
      <c r="X21" s="184">
        <v>3</v>
      </c>
      <c r="Y21" s="15">
        <f t="shared" si="3"/>
        <v>6.25</v>
      </c>
    </row>
    <row r="22" spans="1:25" s="17" customFormat="1" ht="12">
      <c r="A22" s="11">
        <v>17</v>
      </c>
      <c r="B22" s="12" t="s">
        <v>32</v>
      </c>
      <c r="C22" s="14">
        <f t="shared" si="0"/>
        <v>39</v>
      </c>
      <c r="D22" s="11"/>
      <c r="E22" s="15"/>
      <c r="F22" s="11">
        <v>7</v>
      </c>
      <c r="G22" s="15">
        <f t="shared" si="4"/>
        <v>17.94871794871795</v>
      </c>
      <c r="H22" s="14"/>
      <c r="I22" s="13"/>
      <c r="J22" s="11">
        <v>8</v>
      </c>
      <c r="K22" s="13">
        <f t="shared" si="1"/>
        <v>20.512820512820515</v>
      </c>
      <c r="L22" s="14"/>
      <c r="M22" s="15"/>
      <c r="N22" s="11"/>
      <c r="O22" s="15"/>
      <c r="P22" s="14"/>
      <c r="Q22" s="15"/>
      <c r="R22" s="14"/>
      <c r="S22" s="15"/>
      <c r="T22" s="44"/>
      <c r="U22" s="45"/>
      <c r="V22" s="184">
        <v>13</v>
      </c>
      <c r="W22" s="45">
        <f t="shared" si="2"/>
        <v>33.333333333333336</v>
      </c>
      <c r="X22" s="184">
        <v>11</v>
      </c>
      <c r="Y22" s="15">
        <f t="shared" si="3"/>
        <v>28.205128205128204</v>
      </c>
    </row>
    <row r="23" spans="1:25" s="17" customFormat="1" ht="12">
      <c r="A23" s="11">
        <v>18</v>
      </c>
      <c r="B23" s="12" t="s">
        <v>33</v>
      </c>
      <c r="C23" s="14">
        <f t="shared" si="0"/>
        <v>10</v>
      </c>
      <c r="D23" s="11"/>
      <c r="E23" s="15"/>
      <c r="F23" s="11">
        <v>4</v>
      </c>
      <c r="G23" s="15">
        <f t="shared" si="4"/>
        <v>40</v>
      </c>
      <c r="H23" s="14"/>
      <c r="I23" s="13"/>
      <c r="J23" s="11"/>
      <c r="K23" s="13">
        <f t="shared" si="1"/>
        <v>0</v>
      </c>
      <c r="L23" s="14"/>
      <c r="M23" s="15"/>
      <c r="N23" s="11"/>
      <c r="O23" s="15"/>
      <c r="P23" s="14"/>
      <c r="Q23" s="15"/>
      <c r="R23" s="14"/>
      <c r="S23" s="15"/>
      <c r="T23" s="44"/>
      <c r="U23" s="45"/>
      <c r="V23" s="184">
        <v>2</v>
      </c>
      <c r="W23" s="45">
        <f t="shared" si="2"/>
        <v>20</v>
      </c>
      <c r="X23" s="184">
        <v>4</v>
      </c>
      <c r="Y23" s="15">
        <f t="shared" si="3"/>
        <v>40</v>
      </c>
    </row>
    <row r="24" spans="1:25" s="17" customFormat="1" ht="12">
      <c r="A24" s="11">
        <v>19</v>
      </c>
      <c r="B24" s="12" t="s">
        <v>34</v>
      </c>
      <c r="C24" s="14">
        <f t="shared" si="0"/>
        <v>42</v>
      </c>
      <c r="D24" s="11"/>
      <c r="E24" s="15"/>
      <c r="F24" s="11">
        <v>8</v>
      </c>
      <c r="G24" s="15">
        <f t="shared" si="4"/>
        <v>19.047619047619047</v>
      </c>
      <c r="H24" s="14"/>
      <c r="I24" s="13"/>
      <c r="J24" s="11">
        <v>6</v>
      </c>
      <c r="K24" s="13">
        <f t="shared" si="1"/>
        <v>14.285714285714286</v>
      </c>
      <c r="L24" s="14"/>
      <c r="M24" s="15"/>
      <c r="N24" s="11">
        <v>3</v>
      </c>
      <c r="O24" s="15">
        <f t="shared" si="5"/>
        <v>7.142857142857143</v>
      </c>
      <c r="P24" s="14"/>
      <c r="Q24" s="15"/>
      <c r="R24" s="14"/>
      <c r="S24" s="15"/>
      <c r="T24" s="44"/>
      <c r="U24" s="45"/>
      <c r="V24" s="184">
        <v>6</v>
      </c>
      <c r="W24" s="45">
        <f t="shared" si="2"/>
        <v>14.285714285714286</v>
      </c>
      <c r="X24" s="184">
        <v>19</v>
      </c>
      <c r="Y24" s="15">
        <f t="shared" si="3"/>
        <v>45.23809523809524</v>
      </c>
    </row>
    <row r="25" spans="1:25" s="17" customFormat="1" ht="12">
      <c r="A25" s="11">
        <v>20</v>
      </c>
      <c r="B25" s="12" t="s">
        <v>35</v>
      </c>
      <c r="C25" s="14">
        <f t="shared" si="0"/>
        <v>49</v>
      </c>
      <c r="D25" s="11"/>
      <c r="E25" s="15"/>
      <c r="F25" s="11">
        <v>5</v>
      </c>
      <c r="G25" s="15">
        <f t="shared" si="4"/>
        <v>10.204081632653061</v>
      </c>
      <c r="H25" s="14"/>
      <c r="I25" s="13"/>
      <c r="J25" s="11">
        <v>12</v>
      </c>
      <c r="K25" s="13">
        <f t="shared" si="1"/>
        <v>24.489795918367346</v>
      </c>
      <c r="L25" s="14"/>
      <c r="M25" s="15"/>
      <c r="N25" s="11">
        <v>2</v>
      </c>
      <c r="O25" s="15">
        <f t="shared" si="5"/>
        <v>4.081632653061225</v>
      </c>
      <c r="P25" s="14"/>
      <c r="Q25" s="15"/>
      <c r="R25" s="14"/>
      <c r="S25" s="15"/>
      <c r="T25" s="44"/>
      <c r="U25" s="45"/>
      <c r="V25" s="184">
        <v>14</v>
      </c>
      <c r="W25" s="45">
        <f t="shared" si="2"/>
        <v>28.571428571428573</v>
      </c>
      <c r="X25" s="184">
        <v>16</v>
      </c>
      <c r="Y25" s="15">
        <f t="shared" si="3"/>
        <v>32.6530612244898</v>
      </c>
    </row>
    <row r="26" spans="1:25" s="17" customFormat="1" ht="12">
      <c r="A26" s="11">
        <v>21</v>
      </c>
      <c r="B26" s="12" t="s">
        <v>36</v>
      </c>
      <c r="C26" s="14">
        <f t="shared" si="0"/>
        <v>26</v>
      </c>
      <c r="D26" s="11"/>
      <c r="E26" s="15"/>
      <c r="F26" s="11">
        <v>3</v>
      </c>
      <c r="G26" s="15">
        <f t="shared" si="4"/>
        <v>11.538461538461538</v>
      </c>
      <c r="H26" s="14"/>
      <c r="I26" s="13"/>
      <c r="J26" s="11">
        <v>10</v>
      </c>
      <c r="K26" s="13">
        <f t="shared" si="1"/>
        <v>38.46153846153846</v>
      </c>
      <c r="L26" s="14"/>
      <c r="M26" s="15"/>
      <c r="N26" s="11"/>
      <c r="O26" s="15"/>
      <c r="P26" s="14"/>
      <c r="Q26" s="15"/>
      <c r="R26" s="14"/>
      <c r="S26" s="15"/>
      <c r="T26" s="44"/>
      <c r="U26" s="45"/>
      <c r="V26" s="184">
        <v>5</v>
      </c>
      <c r="W26" s="45">
        <f t="shared" si="2"/>
        <v>19.23076923076923</v>
      </c>
      <c r="X26" s="184">
        <v>8</v>
      </c>
      <c r="Y26" s="15">
        <f t="shared" si="3"/>
        <v>30.76923076923077</v>
      </c>
    </row>
    <row r="27" spans="1:25" s="17" customFormat="1" ht="12">
      <c r="A27" s="11">
        <v>22</v>
      </c>
      <c r="B27" s="12" t="s">
        <v>37</v>
      </c>
      <c r="C27" s="14">
        <f t="shared" si="0"/>
        <v>253</v>
      </c>
      <c r="D27" s="11"/>
      <c r="E27" s="15"/>
      <c r="F27" s="11">
        <v>47</v>
      </c>
      <c r="G27" s="15">
        <f t="shared" si="4"/>
        <v>18.57707509881423</v>
      </c>
      <c r="H27" s="14"/>
      <c r="I27" s="13"/>
      <c r="J27" s="11">
        <v>78</v>
      </c>
      <c r="K27" s="13">
        <f t="shared" si="1"/>
        <v>30.8300395256917</v>
      </c>
      <c r="L27" s="14"/>
      <c r="M27" s="15"/>
      <c r="N27" s="11">
        <v>4</v>
      </c>
      <c r="O27" s="15">
        <f t="shared" si="5"/>
        <v>1.5810276679841897</v>
      </c>
      <c r="P27" s="14"/>
      <c r="Q27" s="15"/>
      <c r="R27" s="14"/>
      <c r="S27" s="15"/>
      <c r="T27" s="44"/>
      <c r="U27" s="45"/>
      <c r="V27" s="184">
        <v>45</v>
      </c>
      <c r="W27" s="45">
        <f t="shared" si="2"/>
        <v>17.786561264822133</v>
      </c>
      <c r="X27" s="184">
        <v>79</v>
      </c>
      <c r="Y27" s="15">
        <f t="shared" si="3"/>
        <v>31.225296442687746</v>
      </c>
    </row>
    <row r="28" spans="1:25" s="17" customFormat="1" ht="12">
      <c r="A28" s="11">
        <v>23</v>
      </c>
      <c r="B28" s="12" t="s">
        <v>38</v>
      </c>
      <c r="C28" s="14">
        <f t="shared" si="0"/>
        <v>59</v>
      </c>
      <c r="D28" s="11">
        <v>1</v>
      </c>
      <c r="E28" s="15">
        <f t="shared" si="6"/>
        <v>1.694915254237288</v>
      </c>
      <c r="F28" s="11">
        <v>7</v>
      </c>
      <c r="G28" s="15">
        <f t="shared" si="4"/>
        <v>11.864406779661017</v>
      </c>
      <c r="H28" s="14"/>
      <c r="I28" s="13"/>
      <c r="J28" s="11">
        <v>18</v>
      </c>
      <c r="K28" s="13">
        <f t="shared" si="1"/>
        <v>30.508474576271187</v>
      </c>
      <c r="L28" s="14"/>
      <c r="M28" s="15"/>
      <c r="N28" s="11">
        <v>1</v>
      </c>
      <c r="O28" s="15">
        <f t="shared" si="5"/>
        <v>1.694915254237288</v>
      </c>
      <c r="P28" s="14"/>
      <c r="Q28" s="15"/>
      <c r="R28" s="14"/>
      <c r="S28" s="15"/>
      <c r="T28" s="44"/>
      <c r="U28" s="45"/>
      <c r="V28" s="184">
        <v>16</v>
      </c>
      <c r="W28" s="45">
        <f t="shared" si="2"/>
        <v>27.11864406779661</v>
      </c>
      <c r="X28" s="184">
        <v>16</v>
      </c>
      <c r="Y28" s="15">
        <f t="shared" si="3"/>
        <v>27.11864406779661</v>
      </c>
    </row>
    <row r="29" spans="1:25" s="17" customFormat="1" ht="12.75" customHeight="1">
      <c r="A29" s="11">
        <v>24</v>
      </c>
      <c r="B29" s="12" t="s">
        <v>39</v>
      </c>
      <c r="C29" s="14">
        <f t="shared" si="0"/>
        <v>83</v>
      </c>
      <c r="D29" s="11"/>
      <c r="E29" s="15"/>
      <c r="F29" s="11">
        <v>6</v>
      </c>
      <c r="G29" s="15">
        <f t="shared" si="4"/>
        <v>7.228915662650603</v>
      </c>
      <c r="H29" s="14"/>
      <c r="I29" s="13"/>
      <c r="J29" s="11">
        <v>16</v>
      </c>
      <c r="K29" s="13">
        <f t="shared" si="1"/>
        <v>19.27710843373494</v>
      </c>
      <c r="L29" s="14"/>
      <c r="M29" s="15"/>
      <c r="N29" s="11">
        <v>2</v>
      </c>
      <c r="O29" s="15">
        <f t="shared" si="5"/>
        <v>2.4096385542168677</v>
      </c>
      <c r="P29" s="14"/>
      <c r="Q29" s="15"/>
      <c r="R29" s="14"/>
      <c r="S29" s="15"/>
      <c r="T29" s="44"/>
      <c r="U29" s="45"/>
      <c r="V29" s="184">
        <v>15</v>
      </c>
      <c r="W29" s="45">
        <f t="shared" si="2"/>
        <v>18.072289156626507</v>
      </c>
      <c r="X29" s="184">
        <v>44</v>
      </c>
      <c r="Y29" s="15">
        <f t="shared" si="3"/>
        <v>53.01204819277108</v>
      </c>
    </row>
    <row r="30" spans="1:25" s="17" customFormat="1" ht="12">
      <c r="A30" s="11">
        <v>25</v>
      </c>
      <c r="B30" s="12" t="s">
        <v>40</v>
      </c>
      <c r="C30" s="14">
        <f t="shared" si="0"/>
        <v>204</v>
      </c>
      <c r="D30" s="11">
        <v>3</v>
      </c>
      <c r="E30" s="15">
        <f t="shared" si="6"/>
        <v>1.4705882352941178</v>
      </c>
      <c r="F30" s="11">
        <v>36</v>
      </c>
      <c r="G30" s="15">
        <f t="shared" si="4"/>
        <v>17.647058823529413</v>
      </c>
      <c r="H30" s="14"/>
      <c r="I30" s="13"/>
      <c r="J30" s="11">
        <v>66</v>
      </c>
      <c r="K30" s="13">
        <f t="shared" si="1"/>
        <v>32.35294117647059</v>
      </c>
      <c r="L30" s="14"/>
      <c r="M30" s="15"/>
      <c r="N30" s="11">
        <v>2</v>
      </c>
      <c r="O30" s="15">
        <f t="shared" si="5"/>
        <v>0.9803921568627451</v>
      </c>
      <c r="P30" s="14"/>
      <c r="Q30" s="15"/>
      <c r="R30" s="14"/>
      <c r="S30" s="15"/>
      <c r="T30" s="44"/>
      <c r="U30" s="45"/>
      <c r="V30" s="184">
        <v>39</v>
      </c>
      <c r="W30" s="45">
        <f t="shared" si="2"/>
        <v>19.11764705882353</v>
      </c>
      <c r="X30" s="184">
        <v>58</v>
      </c>
      <c r="Y30" s="15">
        <f t="shared" si="3"/>
        <v>28.431372549019606</v>
      </c>
    </row>
    <row r="31" spans="1:25" s="17" customFormat="1" ht="12">
      <c r="A31" s="11">
        <v>26</v>
      </c>
      <c r="B31" s="12" t="s">
        <v>41</v>
      </c>
      <c r="C31" s="14">
        <f t="shared" si="0"/>
        <v>66</v>
      </c>
      <c r="D31" s="11">
        <v>1</v>
      </c>
      <c r="E31" s="15">
        <f t="shared" si="6"/>
        <v>1.5151515151515151</v>
      </c>
      <c r="F31" s="11">
        <v>7</v>
      </c>
      <c r="G31" s="15">
        <f t="shared" si="4"/>
        <v>10.606060606060606</v>
      </c>
      <c r="H31" s="14"/>
      <c r="I31" s="13"/>
      <c r="J31" s="11">
        <v>18</v>
      </c>
      <c r="K31" s="13">
        <f t="shared" si="1"/>
        <v>27.272727272727273</v>
      </c>
      <c r="L31" s="14"/>
      <c r="M31" s="15"/>
      <c r="N31" s="11">
        <v>2</v>
      </c>
      <c r="O31" s="15">
        <f t="shared" si="5"/>
        <v>3.0303030303030303</v>
      </c>
      <c r="P31" s="14"/>
      <c r="Q31" s="15"/>
      <c r="R31" s="14"/>
      <c r="S31" s="15"/>
      <c r="T31" s="44"/>
      <c r="U31" s="45"/>
      <c r="V31" s="184">
        <v>14</v>
      </c>
      <c r="W31" s="45">
        <f t="shared" si="2"/>
        <v>21.21212121212121</v>
      </c>
      <c r="X31" s="184">
        <v>24</v>
      </c>
      <c r="Y31" s="15">
        <f t="shared" si="3"/>
        <v>36.36363636363637</v>
      </c>
    </row>
    <row r="32" spans="1:25" s="17" customFormat="1" ht="12">
      <c r="A32" s="11">
        <v>27</v>
      </c>
      <c r="B32" s="12" t="s">
        <v>42</v>
      </c>
      <c r="C32" s="14">
        <f t="shared" si="0"/>
        <v>72</v>
      </c>
      <c r="D32" s="11">
        <v>2</v>
      </c>
      <c r="E32" s="15">
        <f t="shared" si="6"/>
        <v>2.7777777777777777</v>
      </c>
      <c r="F32" s="11">
        <v>10</v>
      </c>
      <c r="G32" s="15">
        <f t="shared" si="4"/>
        <v>13.88888888888889</v>
      </c>
      <c r="H32" s="14"/>
      <c r="I32" s="13"/>
      <c r="J32" s="11">
        <v>12</v>
      </c>
      <c r="K32" s="13">
        <f t="shared" si="1"/>
        <v>16.666666666666668</v>
      </c>
      <c r="L32" s="14"/>
      <c r="M32" s="15"/>
      <c r="N32" s="11">
        <v>3</v>
      </c>
      <c r="O32" s="15">
        <f t="shared" si="5"/>
        <v>4.166666666666667</v>
      </c>
      <c r="P32" s="14"/>
      <c r="Q32" s="15"/>
      <c r="R32" s="14"/>
      <c r="S32" s="15"/>
      <c r="T32" s="44"/>
      <c r="U32" s="45"/>
      <c r="V32" s="184">
        <v>18</v>
      </c>
      <c r="W32" s="45">
        <f t="shared" si="2"/>
        <v>25</v>
      </c>
      <c r="X32" s="184">
        <v>27</v>
      </c>
      <c r="Y32" s="15">
        <f t="shared" si="3"/>
        <v>37.5</v>
      </c>
    </row>
    <row r="33" spans="1:25" s="17" customFormat="1" ht="12">
      <c r="A33" s="11">
        <v>28</v>
      </c>
      <c r="B33" s="12" t="s">
        <v>43</v>
      </c>
      <c r="C33" s="14">
        <f t="shared" si="0"/>
        <v>64</v>
      </c>
      <c r="D33" s="11">
        <v>3</v>
      </c>
      <c r="E33" s="15">
        <f t="shared" si="6"/>
        <v>4.6875</v>
      </c>
      <c r="F33" s="11">
        <v>7</v>
      </c>
      <c r="G33" s="15">
        <f t="shared" si="4"/>
        <v>10.9375</v>
      </c>
      <c r="H33" s="14"/>
      <c r="I33" s="13"/>
      <c r="J33" s="11">
        <v>18</v>
      </c>
      <c r="K33" s="13">
        <f t="shared" si="1"/>
        <v>28.125</v>
      </c>
      <c r="L33" s="14"/>
      <c r="M33" s="15"/>
      <c r="N33" s="11"/>
      <c r="O33" s="15"/>
      <c r="P33" s="14"/>
      <c r="Q33" s="15"/>
      <c r="R33" s="14"/>
      <c r="S33" s="15"/>
      <c r="T33" s="44"/>
      <c r="U33" s="45"/>
      <c r="V33" s="184">
        <v>10</v>
      </c>
      <c r="W33" s="45">
        <f t="shared" si="2"/>
        <v>15.625</v>
      </c>
      <c r="X33" s="184">
        <v>26</v>
      </c>
      <c r="Y33" s="15">
        <f t="shared" si="3"/>
        <v>40.625</v>
      </c>
    </row>
    <row r="34" spans="1:25" s="17" customFormat="1" ht="12">
      <c r="A34" s="11">
        <v>29</v>
      </c>
      <c r="B34" s="12" t="s">
        <v>44</v>
      </c>
      <c r="C34" s="14">
        <f t="shared" si="0"/>
        <v>43</v>
      </c>
      <c r="D34" s="11"/>
      <c r="E34" s="15"/>
      <c r="F34" s="11">
        <v>5</v>
      </c>
      <c r="G34" s="15">
        <f t="shared" si="4"/>
        <v>11.627906976744185</v>
      </c>
      <c r="H34" s="14"/>
      <c r="I34" s="13"/>
      <c r="J34" s="11">
        <v>8</v>
      </c>
      <c r="K34" s="13">
        <f t="shared" si="1"/>
        <v>18.6046511627907</v>
      </c>
      <c r="L34" s="14"/>
      <c r="M34" s="15"/>
      <c r="N34" s="11">
        <v>1</v>
      </c>
      <c r="O34" s="15">
        <f t="shared" si="5"/>
        <v>2.3255813953488373</v>
      </c>
      <c r="P34" s="14"/>
      <c r="Q34" s="15"/>
      <c r="R34" s="14"/>
      <c r="S34" s="15"/>
      <c r="T34" s="44"/>
      <c r="U34" s="45"/>
      <c r="V34" s="184">
        <v>6</v>
      </c>
      <c r="W34" s="45">
        <f t="shared" si="2"/>
        <v>13.953488372093023</v>
      </c>
      <c r="X34" s="184">
        <v>23</v>
      </c>
      <c r="Y34" s="15">
        <f t="shared" si="3"/>
        <v>53.48837209302326</v>
      </c>
    </row>
    <row r="35" spans="1:25" s="17" customFormat="1" ht="12">
      <c r="A35" s="11">
        <v>30</v>
      </c>
      <c r="B35" s="12" t="s">
        <v>45</v>
      </c>
      <c r="C35" s="14">
        <f t="shared" si="0"/>
        <v>40</v>
      </c>
      <c r="D35" s="11"/>
      <c r="E35" s="15"/>
      <c r="F35" s="11">
        <v>5</v>
      </c>
      <c r="G35" s="15">
        <f t="shared" si="4"/>
        <v>12.5</v>
      </c>
      <c r="H35" s="14"/>
      <c r="I35" s="13"/>
      <c r="J35" s="11">
        <v>9</v>
      </c>
      <c r="K35" s="13">
        <f t="shared" si="1"/>
        <v>22.5</v>
      </c>
      <c r="L35" s="14"/>
      <c r="M35" s="15"/>
      <c r="N35" s="11">
        <v>1</v>
      </c>
      <c r="O35" s="15">
        <f t="shared" si="5"/>
        <v>2.5</v>
      </c>
      <c r="P35" s="11"/>
      <c r="Q35" s="15"/>
      <c r="R35" s="14"/>
      <c r="S35" s="15"/>
      <c r="T35" s="44"/>
      <c r="U35" s="45"/>
      <c r="V35" s="184">
        <v>8</v>
      </c>
      <c r="W35" s="45">
        <f t="shared" si="2"/>
        <v>20</v>
      </c>
      <c r="X35" s="184">
        <v>17</v>
      </c>
      <c r="Y35" s="15">
        <f t="shared" si="3"/>
        <v>42.5</v>
      </c>
    </row>
    <row r="36" spans="1:25" s="17" customFormat="1" ht="12">
      <c r="A36" s="11">
        <v>31</v>
      </c>
      <c r="B36" s="12" t="s">
        <v>46</v>
      </c>
      <c r="C36" s="14">
        <f t="shared" si="0"/>
        <v>23</v>
      </c>
      <c r="D36" s="11"/>
      <c r="E36" s="15"/>
      <c r="F36" s="11">
        <v>2</v>
      </c>
      <c r="G36" s="15">
        <f t="shared" si="4"/>
        <v>8.695652173913043</v>
      </c>
      <c r="H36" s="19"/>
      <c r="I36" s="13"/>
      <c r="J36" s="46">
        <v>4</v>
      </c>
      <c r="K36" s="13">
        <f t="shared" si="1"/>
        <v>17.391304347826086</v>
      </c>
      <c r="L36" s="14"/>
      <c r="M36" s="15"/>
      <c r="N36" s="46"/>
      <c r="O36" s="15"/>
      <c r="P36" s="19"/>
      <c r="Q36" s="15"/>
      <c r="R36" s="14"/>
      <c r="S36" s="15"/>
      <c r="T36" s="44"/>
      <c r="U36" s="45"/>
      <c r="V36" s="184">
        <v>2</v>
      </c>
      <c r="W36" s="45">
        <f t="shared" si="2"/>
        <v>8.695652173913043</v>
      </c>
      <c r="X36" s="184">
        <v>15</v>
      </c>
      <c r="Y36" s="15">
        <f t="shared" si="3"/>
        <v>65.21739130434783</v>
      </c>
    </row>
    <row r="37" spans="1:25" s="17" customFormat="1" ht="12">
      <c r="A37" s="11">
        <v>32</v>
      </c>
      <c r="B37" s="12" t="s">
        <v>47</v>
      </c>
      <c r="C37" s="14">
        <f t="shared" si="0"/>
        <v>23</v>
      </c>
      <c r="D37" s="11"/>
      <c r="E37" s="15"/>
      <c r="F37" s="11">
        <v>4</v>
      </c>
      <c r="G37" s="15">
        <f t="shared" si="4"/>
        <v>17.391304347826086</v>
      </c>
      <c r="H37" s="14"/>
      <c r="I37" s="13"/>
      <c r="J37" s="11">
        <v>7</v>
      </c>
      <c r="K37" s="13">
        <f t="shared" si="1"/>
        <v>30.434782608695652</v>
      </c>
      <c r="L37" s="14"/>
      <c r="M37" s="15"/>
      <c r="N37" s="11"/>
      <c r="O37" s="15"/>
      <c r="P37" s="14"/>
      <c r="Q37" s="15"/>
      <c r="R37" s="14"/>
      <c r="S37" s="15"/>
      <c r="T37" s="47"/>
      <c r="U37" s="45"/>
      <c r="V37" s="185">
        <v>2</v>
      </c>
      <c r="W37" s="45">
        <f t="shared" si="2"/>
        <v>8.695652173913043</v>
      </c>
      <c r="X37" s="185">
        <v>10</v>
      </c>
      <c r="Y37" s="15">
        <f t="shared" si="3"/>
        <v>43.47826086956522</v>
      </c>
    </row>
    <row r="38" spans="1:25" s="17" customFormat="1" ht="12">
      <c r="A38" s="11">
        <v>33</v>
      </c>
      <c r="B38" s="12" t="s">
        <v>48</v>
      </c>
      <c r="C38" s="14">
        <f t="shared" si="0"/>
        <v>46</v>
      </c>
      <c r="D38" s="11"/>
      <c r="E38" s="15"/>
      <c r="F38" s="11">
        <v>7</v>
      </c>
      <c r="G38" s="15">
        <f t="shared" si="4"/>
        <v>15.217391304347826</v>
      </c>
      <c r="H38" s="14"/>
      <c r="I38" s="13"/>
      <c r="J38" s="11">
        <v>14</v>
      </c>
      <c r="K38" s="13">
        <f t="shared" si="1"/>
        <v>30.434782608695652</v>
      </c>
      <c r="L38" s="14"/>
      <c r="M38" s="15"/>
      <c r="N38" s="11">
        <v>1</v>
      </c>
      <c r="O38" s="15">
        <f t="shared" si="5"/>
        <v>2.1739130434782608</v>
      </c>
      <c r="P38" s="14"/>
      <c r="Q38" s="15"/>
      <c r="R38" s="14"/>
      <c r="S38" s="15"/>
      <c r="T38" s="44"/>
      <c r="U38" s="45"/>
      <c r="V38" s="184">
        <v>12</v>
      </c>
      <c r="W38" s="45">
        <f t="shared" si="2"/>
        <v>26.08695652173913</v>
      </c>
      <c r="X38" s="184">
        <v>12</v>
      </c>
      <c r="Y38" s="15">
        <f t="shared" si="3"/>
        <v>26.08695652173913</v>
      </c>
    </row>
    <row r="39" spans="1:25" s="17" customFormat="1" ht="12">
      <c r="A39" s="11">
        <v>34</v>
      </c>
      <c r="B39" s="12" t="s">
        <v>49</v>
      </c>
      <c r="C39" s="14">
        <f t="shared" si="0"/>
        <v>86</v>
      </c>
      <c r="D39" s="11">
        <v>1</v>
      </c>
      <c r="E39" s="15">
        <f t="shared" si="6"/>
        <v>1.1627906976744187</v>
      </c>
      <c r="F39" s="11">
        <v>16</v>
      </c>
      <c r="G39" s="15">
        <f t="shared" si="4"/>
        <v>18.6046511627907</v>
      </c>
      <c r="H39" s="14"/>
      <c r="I39" s="13"/>
      <c r="J39" s="11">
        <v>19</v>
      </c>
      <c r="K39" s="13">
        <f t="shared" si="1"/>
        <v>22.093023255813954</v>
      </c>
      <c r="L39" s="14"/>
      <c r="M39" s="15"/>
      <c r="N39" s="11">
        <v>1</v>
      </c>
      <c r="O39" s="15">
        <f t="shared" si="5"/>
        <v>1.1627906976744187</v>
      </c>
      <c r="P39" s="14"/>
      <c r="Q39" s="15"/>
      <c r="R39" s="14"/>
      <c r="S39" s="15"/>
      <c r="T39" s="44"/>
      <c r="U39" s="45"/>
      <c r="V39" s="184">
        <v>23</v>
      </c>
      <c r="W39" s="45">
        <f t="shared" si="2"/>
        <v>26.74418604651163</v>
      </c>
      <c r="X39" s="184">
        <v>26</v>
      </c>
      <c r="Y39" s="15">
        <f t="shared" si="3"/>
        <v>30.232558139534884</v>
      </c>
    </row>
    <row r="40" spans="1:25" s="17" customFormat="1" ht="12">
      <c r="A40" s="11">
        <v>35</v>
      </c>
      <c r="B40" s="12" t="s">
        <v>50</v>
      </c>
      <c r="C40" s="14">
        <f t="shared" si="0"/>
        <v>34</v>
      </c>
      <c r="D40" s="11"/>
      <c r="E40" s="15"/>
      <c r="F40" s="11">
        <v>8</v>
      </c>
      <c r="G40" s="15">
        <f t="shared" si="4"/>
        <v>23.529411764705884</v>
      </c>
      <c r="H40" s="14"/>
      <c r="I40" s="13"/>
      <c r="J40" s="11">
        <v>8</v>
      </c>
      <c r="K40" s="13">
        <f t="shared" si="1"/>
        <v>23.529411764705884</v>
      </c>
      <c r="L40" s="14"/>
      <c r="M40" s="15"/>
      <c r="N40" s="11">
        <v>1</v>
      </c>
      <c r="O40" s="15">
        <f t="shared" si="5"/>
        <v>2.9411764705882355</v>
      </c>
      <c r="P40" s="14"/>
      <c r="Q40" s="15"/>
      <c r="R40" s="14"/>
      <c r="S40" s="15"/>
      <c r="T40" s="44"/>
      <c r="U40" s="45"/>
      <c r="V40" s="184">
        <v>9</v>
      </c>
      <c r="W40" s="45">
        <f t="shared" si="2"/>
        <v>26.470588235294116</v>
      </c>
      <c r="X40" s="184">
        <v>8</v>
      </c>
      <c r="Y40" s="15">
        <f t="shared" si="3"/>
        <v>23.529411764705884</v>
      </c>
    </row>
    <row r="41" spans="1:25" s="17" customFormat="1" ht="12">
      <c r="A41" s="11">
        <v>36</v>
      </c>
      <c r="B41" s="12" t="s">
        <v>51</v>
      </c>
      <c r="C41" s="14">
        <f t="shared" si="0"/>
        <v>40</v>
      </c>
      <c r="D41" s="11">
        <v>1</v>
      </c>
      <c r="E41" s="15">
        <f t="shared" si="6"/>
        <v>2.5</v>
      </c>
      <c r="F41" s="11">
        <v>5</v>
      </c>
      <c r="G41" s="15">
        <f t="shared" si="4"/>
        <v>12.5</v>
      </c>
      <c r="H41" s="14"/>
      <c r="I41" s="13"/>
      <c r="J41" s="11">
        <v>11</v>
      </c>
      <c r="K41" s="13">
        <f t="shared" si="1"/>
        <v>27.5</v>
      </c>
      <c r="L41" s="14"/>
      <c r="M41" s="15"/>
      <c r="N41" s="11">
        <v>1</v>
      </c>
      <c r="O41" s="15">
        <f t="shared" si="5"/>
        <v>2.5</v>
      </c>
      <c r="P41" s="14"/>
      <c r="Q41" s="15"/>
      <c r="R41" s="14"/>
      <c r="S41" s="15"/>
      <c r="T41" s="44"/>
      <c r="U41" s="45"/>
      <c r="V41" s="184">
        <v>8</v>
      </c>
      <c r="W41" s="45">
        <f t="shared" si="2"/>
        <v>20</v>
      </c>
      <c r="X41" s="184">
        <v>14</v>
      </c>
      <c r="Y41" s="15">
        <f t="shared" si="3"/>
        <v>35</v>
      </c>
    </row>
    <row r="42" spans="1:25" s="17" customFormat="1" ht="11.25" customHeight="1">
      <c r="A42" s="11">
        <v>37</v>
      </c>
      <c r="B42" s="12" t="s">
        <v>52</v>
      </c>
      <c r="C42" s="14">
        <f t="shared" si="0"/>
        <v>336</v>
      </c>
      <c r="D42" s="11">
        <v>4</v>
      </c>
      <c r="E42" s="15">
        <f t="shared" si="6"/>
        <v>1.1904761904761905</v>
      </c>
      <c r="F42" s="11">
        <v>61</v>
      </c>
      <c r="G42" s="15">
        <f t="shared" si="4"/>
        <v>18.154761904761905</v>
      </c>
      <c r="H42" s="14"/>
      <c r="I42" s="13"/>
      <c r="J42" s="11">
        <v>74</v>
      </c>
      <c r="K42" s="13">
        <f t="shared" si="1"/>
        <v>22.023809523809526</v>
      </c>
      <c r="L42" s="14"/>
      <c r="M42" s="15"/>
      <c r="N42" s="11"/>
      <c r="O42" s="15"/>
      <c r="P42" s="14"/>
      <c r="Q42" s="15"/>
      <c r="R42" s="14"/>
      <c r="S42" s="15"/>
      <c r="T42" s="44"/>
      <c r="U42" s="45"/>
      <c r="V42" s="184">
        <v>137</v>
      </c>
      <c r="W42" s="45">
        <f t="shared" si="2"/>
        <v>40.773809523809526</v>
      </c>
      <c r="X42" s="184">
        <v>60</v>
      </c>
      <c r="Y42" s="15">
        <f t="shared" si="3"/>
        <v>17.857142857142858</v>
      </c>
    </row>
    <row r="43" spans="1:25" s="17" customFormat="1" ht="11.25" customHeight="1">
      <c r="A43" s="11">
        <v>38</v>
      </c>
      <c r="B43" s="12" t="s">
        <v>53</v>
      </c>
      <c r="C43" s="14">
        <f t="shared" si="0"/>
        <v>259</v>
      </c>
      <c r="D43" s="11">
        <v>3</v>
      </c>
      <c r="E43" s="15">
        <f t="shared" si="6"/>
        <v>1.1583011583011582</v>
      </c>
      <c r="F43" s="11">
        <v>46</v>
      </c>
      <c r="G43" s="15">
        <f t="shared" si="4"/>
        <v>17.76061776061776</v>
      </c>
      <c r="H43" s="14"/>
      <c r="I43" s="13"/>
      <c r="J43" s="11">
        <v>109</v>
      </c>
      <c r="K43" s="13">
        <f t="shared" si="1"/>
        <v>42.084942084942085</v>
      </c>
      <c r="L43" s="14"/>
      <c r="M43" s="15"/>
      <c r="N43" s="11">
        <v>8</v>
      </c>
      <c r="O43" s="15">
        <f t="shared" si="5"/>
        <v>3.088803088803089</v>
      </c>
      <c r="P43" s="14"/>
      <c r="Q43" s="15"/>
      <c r="R43" s="14"/>
      <c r="S43" s="15"/>
      <c r="T43" s="44"/>
      <c r="U43" s="45"/>
      <c r="V43" s="184">
        <v>48</v>
      </c>
      <c r="W43" s="45">
        <f t="shared" si="2"/>
        <v>18.53281853281853</v>
      </c>
      <c r="X43" s="184">
        <v>45</v>
      </c>
      <c r="Y43" s="15">
        <f t="shared" si="3"/>
        <v>17.374517374517374</v>
      </c>
    </row>
    <row r="44" spans="1:25" s="17" customFormat="1" ht="11.25" customHeight="1">
      <c r="A44" s="11">
        <v>39</v>
      </c>
      <c r="B44" s="12" t="s">
        <v>242</v>
      </c>
      <c r="C44" s="14">
        <f t="shared" si="0"/>
        <v>30</v>
      </c>
      <c r="D44" s="11">
        <v>1</v>
      </c>
      <c r="E44" s="15">
        <f t="shared" si="6"/>
        <v>3.3333333333333335</v>
      </c>
      <c r="F44" s="11">
        <v>2</v>
      </c>
      <c r="G44" s="15">
        <f>(F44*100)/C44</f>
        <v>6.666666666666667</v>
      </c>
      <c r="H44" s="14"/>
      <c r="I44" s="13"/>
      <c r="J44" s="11">
        <v>9</v>
      </c>
      <c r="K44" s="13">
        <f t="shared" si="1"/>
        <v>30</v>
      </c>
      <c r="L44" s="14"/>
      <c r="M44" s="15"/>
      <c r="N44" s="11">
        <v>1</v>
      </c>
      <c r="O44" s="15">
        <f t="shared" si="5"/>
        <v>3.3333333333333335</v>
      </c>
      <c r="P44" s="14"/>
      <c r="Q44" s="15"/>
      <c r="R44" s="14"/>
      <c r="S44" s="15"/>
      <c r="T44" s="44"/>
      <c r="U44" s="45"/>
      <c r="V44" s="184">
        <v>8</v>
      </c>
      <c r="W44" s="45">
        <f t="shared" si="2"/>
        <v>26.666666666666668</v>
      </c>
      <c r="X44" s="184">
        <v>9</v>
      </c>
      <c r="Y44" s="15">
        <f t="shared" si="3"/>
        <v>30</v>
      </c>
    </row>
    <row r="45" spans="1:25" s="17" customFormat="1" ht="11.25" customHeight="1">
      <c r="A45" s="11">
        <v>40</v>
      </c>
      <c r="B45" s="12" t="s">
        <v>54</v>
      </c>
      <c r="C45" s="14">
        <f t="shared" si="0"/>
        <v>198</v>
      </c>
      <c r="D45" s="11">
        <v>3</v>
      </c>
      <c r="E45" s="15">
        <f t="shared" si="6"/>
        <v>1.5151515151515151</v>
      </c>
      <c r="F45" s="11">
        <v>46</v>
      </c>
      <c r="G45" s="15">
        <f t="shared" si="4"/>
        <v>23.232323232323232</v>
      </c>
      <c r="H45" s="14"/>
      <c r="I45" s="13"/>
      <c r="J45" s="11">
        <v>51</v>
      </c>
      <c r="K45" s="13">
        <f t="shared" si="1"/>
        <v>25.757575757575758</v>
      </c>
      <c r="L45" s="14"/>
      <c r="M45" s="15"/>
      <c r="N45" s="11">
        <v>3</v>
      </c>
      <c r="O45" s="15">
        <f t="shared" si="5"/>
        <v>1.5151515151515151</v>
      </c>
      <c r="P45" s="14"/>
      <c r="Q45" s="15"/>
      <c r="R45" s="14"/>
      <c r="S45" s="15"/>
      <c r="T45" s="44"/>
      <c r="U45" s="45"/>
      <c r="V45" s="184">
        <v>45</v>
      </c>
      <c r="W45" s="45">
        <f t="shared" si="2"/>
        <v>22.727272727272727</v>
      </c>
      <c r="X45" s="184">
        <v>50</v>
      </c>
      <c r="Y45" s="15">
        <f t="shared" si="3"/>
        <v>25.252525252525253</v>
      </c>
    </row>
    <row r="46" spans="1:25" s="17" customFormat="1" ht="11.25" customHeight="1">
      <c r="A46" s="11">
        <v>41</v>
      </c>
      <c r="B46" s="12" t="s">
        <v>55</v>
      </c>
      <c r="C46" s="14">
        <f t="shared" si="0"/>
        <v>439</v>
      </c>
      <c r="D46" s="11">
        <v>2</v>
      </c>
      <c r="E46" s="15">
        <f t="shared" si="6"/>
        <v>0.45558086560364464</v>
      </c>
      <c r="F46" s="11">
        <v>86</v>
      </c>
      <c r="G46" s="15">
        <f t="shared" si="4"/>
        <v>19.58997722095672</v>
      </c>
      <c r="H46" s="14"/>
      <c r="I46" s="13"/>
      <c r="J46" s="11">
        <v>119</v>
      </c>
      <c r="K46" s="13">
        <f t="shared" si="1"/>
        <v>27.107061503416855</v>
      </c>
      <c r="L46" s="14"/>
      <c r="M46" s="15"/>
      <c r="N46" s="11">
        <v>2</v>
      </c>
      <c r="O46" s="15">
        <f t="shared" si="5"/>
        <v>0.45558086560364464</v>
      </c>
      <c r="P46" s="14"/>
      <c r="Q46" s="15"/>
      <c r="R46" s="14"/>
      <c r="S46" s="15"/>
      <c r="T46" s="44"/>
      <c r="U46" s="45"/>
      <c r="V46" s="184">
        <v>122</v>
      </c>
      <c r="W46" s="45">
        <f t="shared" si="2"/>
        <v>27.790432801822323</v>
      </c>
      <c r="X46" s="184">
        <v>108</v>
      </c>
      <c r="Y46" s="15">
        <f t="shared" si="3"/>
        <v>24.60136674259681</v>
      </c>
    </row>
    <row r="47" spans="1:25" s="17" customFormat="1" ht="11.25" customHeight="1">
      <c r="A47" s="11">
        <v>42</v>
      </c>
      <c r="B47" s="12" t="s">
        <v>56</v>
      </c>
      <c r="C47" s="14">
        <f t="shared" si="0"/>
        <v>114</v>
      </c>
      <c r="D47" s="11"/>
      <c r="E47" s="15"/>
      <c r="F47" s="11">
        <v>11</v>
      </c>
      <c r="G47" s="15">
        <f t="shared" si="4"/>
        <v>9.649122807017545</v>
      </c>
      <c r="H47" s="14"/>
      <c r="I47" s="13"/>
      <c r="J47" s="11">
        <v>23</v>
      </c>
      <c r="K47" s="13">
        <f t="shared" si="1"/>
        <v>20.17543859649123</v>
      </c>
      <c r="L47" s="14"/>
      <c r="M47" s="15"/>
      <c r="N47" s="11"/>
      <c r="O47" s="15"/>
      <c r="P47" s="14"/>
      <c r="Q47" s="15"/>
      <c r="R47" s="14"/>
      <c r="S47" s="15"/>
      <c r="T47" s="44"/>
      <c r="U47" s="45"/>
      <c r="V47" s="184">
        <v>31</v>
      </c>
      <c r="W47" s="45">
        <f t="shared" si="2"/>
        <v>27.19298245614035</v>
      </c>
      <c r="X47" s="184">
        <v>49</v>
      </c>
      <c r="Y47" s="15">
        <f t="shared" si="3"/>
        <v>42.98245614035088</v>
      </c>
    </row>
    <row r="48" spans="1:25" s="17" customFormat="1" ht="11.25" customHeight="1">
      <c r="A48" s="11">
        <v>43</v>
      </c>
      <c r="B48" s="12" t="s">
        <v>57</v>
      </c>
      <c r="C48" s="14">
        <f t="shared" si="0"/>
        <v>56</v>
      </c>
      <c r="D48" s="11"/>
      <c r="E48" s="15"/>
      <c r="F48" s="11">
        <v>5</v>
      </c>
      <c r="G48" s="15">
        <f t="shared" si="4"/>
        <v>8.928571428571429</v>
      </c>
      <c r="H48" s="14"/>
      <c r="I48" s="13"/>
      <c r="J48" s="11">
        <v>15</v>
      </c>
      <c r="K48" s="13">
        <f t="shared" si="1"/>
        <v>26.785714285714285</v>
      </c>
      <c r="L48" s="14"/>
      <c r="M48" s="15"/>
      <c r="N48" s="11">
        <v>1</v>
      </c>
      <c r="O48" s="15">
        <f t="shared" si="5"/>
        <v>1.7857142857142858</v>
      </c>
      <c r="P48" s="14"/>
      <c r="Q48" s="15"/>
      <c r="R48" s="14"/>
      <c r="S48" s="15"/>
      <c r="T48" s="44"/>
      <c r="U48" s="45"/>
      <c r="V48" s="184">
        <v>16</v>
      </c>
      <c r="W48" s="45">
        <f t="shared" si="2"/>
        <v>28.571428571428573</v>
      </c>
      <c r="X48" s="184">
        <v>19</v>
      </c>
      <c r="Y48" s="15">
        <f t="shared" si="3"/>
        <v>33.92857142857143</v>
      </c>
    </row>
    <row r="49" spans="1:25" s="17" customFormat="1" ht="11.25" customHeight="1">
      <c r="A49" s="11">
        <v>44</v>
      </c>
      <c r="B49" s="12" t="s">
        <v>58</v>
      </c>
      <c r="C49" s="14">
        <f t="shared" si="0"/>
        <v>42</v>
      </c>
      <c r="D49" s="11"/>
      <c r="E49" s="15"/>
      <c r="F49" s="11">
        <v>7</v>
      </c>
      <c r="G49" s="15">
        <f t="shared" si="4"/>
        <v>16.666666666666668</v>
      </c>
      <c r="H49" s="14"/>
      <c r="I49" s="13"/>
      <c r="J49" s="11">
        <v>9</v>
      </c>
      <c r="K49" s="13">
        <f t="shared" si="1"/>
        <v>21.428571428571427</v>
      </c>
      <c r="L49" s="14"/>
      <c r="M49" s="15"/>
      <c r="N49" s="11"/>
      <c r="O49" s="15"/>
      <c r="P49" s="14"/>
      <c r="Q49" s="15"/>
      <c r="R49" s="14"/>
      <c r="S49" s="15"/>
      <c r="T49" s="44"/>
      <c r="U49" s="45"/>
      <c r="V49" s="184">
        <v>14</v>
      </c>
      <c r="W49" s="45">
        <f t="shared" si="2"/>
        <v>33.333333333333336</v>
      </c>
      <c r="X49" s="184">
        <v>12</v>
      </c>
      <c r="Y49" s="15">
        <f t="shared" si="3"/>
        <v>28.571428571428573</v>
      </c>
    </row>
    <row r="50" spans="1:25" s="17" customFormat="1" ht="11.25" customHeight="1">
      <c r="A50" s="11">
        <v>45</v>
      </c>
      <c r="B50" s="12" t="s">
        <v>59</v>
      </c>
      <c r="C50" s="14">
        <f t="shared" si="0"/>
        <v>35</v>
      </c>
      <c r="D50" s="11"/>
      <c r="E50" s="15"/>
      <c r="F50" s="11">
        <v>9</v>
      </c>
      <c r="G50" s="15">
        <f t="shared" si="4"/>
        <v>25.714285714285715</v>
      </c>
      <c r="H50" s="14"/>
      <c r="I50" s="13"/>
      <c r="J50" s="11">
        <v>5</v>
      </c>
      <c r="K50" s="13">
        <f t="shared" si="1"/>
        <v>14.285714285714286</v>
      </c>
      <c r="L50" s="14"/>
      <c r="M50" s="15"/>
      <c r="N50" s="11">
        <v>1</v>
      </c>
      <c r="O50" s="15">
        <f t="shared" si="5"/>
        <v>2.857142857142857</v>
      </c>
      <c r="P50" s="14"/>
      <c r="Q50" s="15"/>
      <c r="R50" s="14"/>
      <c r="S50" s="15"/>
      <c r="T50" s="44"/>
      <c r="U50" s="45"/>
      <c r="V50" s="184">
        <v>8</v>
      </c>
      <c r="W50" s="45">
        <f t="shared" si="2"/>
        <v>22.857142857142858</v>
      </c>
      <c r="X50" s="184">
        <v>12</v>
      </c>
      <c r="Y50" s="15">
        <f t="shared" si="3"/>
        <v>34.285714285714285</v>
      </c>
    </row>
    <row r="51" spans="1:25" s="17" customFormat="1" ht="11.25" customHeight="1">
      <c r="A51" s="11">
        <v>46</v>
      </c>
      <c r="B51" s="12" t="s">
        <v>60</v>
      </c>
      <c r="C51" s="14">
        <f t="shared" si="0"/>
        <v>232</v>
      </c>
      <c r="D51" s="11">
        <v>2</v>
      </c>
      <c r="E51" s="15">
        <f t="shared" si="6"/>
        <v>0.8620689655172413</v>
      </c>
      <c r="F51" s="11">
        <v>45</v>
      </c>
      <c r="G51" s="15">
        <f t="shared" si="4"/>
        <v>19.396551724137932</v>
      </c>
      <c r="H51" s="14"/>
      <c r="I51" s="13"/>
      <c r="J51" s="11">
        <v>64</v>
      </c>
      <c r="K51" s="13">
        <f t="shared" si="1"/>
        <v>27.586206896551722</v>
      </c>
      <c r="L51" s="14"/>
      <c r="M51" s="15"/>
      <c r="N51" s="11">
        <v>3</v>
      </c>
      <c r="O51" s="15">
        <f t="shared" si="5"/>
        <v>1.293103448275862</v>
      </c>
      <c r="P51" s="14"/>
      <c r="Q51" s="15"/>
      <c r="R51" s="14"/>
      <c r="S51" s="15"/>
      <c r="T51" s="44"/>
      <c r="U51" s="45"/>
      <c r="V51" s="184">
        <v>60</v>
      </c>
      <c r="W51" s="45">
        <f t="shared" si="2"/>
        <v>25.862068965517242</v>
      </c>
      <c r="X51" s="184">
        <v>58</v>
      </c>
      <c r="Y51" s="15">
        <f t="shared" si="3"/>
        <v>25</v>
      </c>
    </row>
    <row r="52" spans="1:25" s="17" customFormat="1" ht="11.25" customHeight="1">
      <c r="A52" s="11">
        <v>47</v>
      </c>
      <c r="B52" s="12" t="s">
        <v>61</v>
      </c>
      <c r="C52" s="14">
        <f t="shared" si="0"/>
        <v>115</v>
      </c>
      <c r="D52" s="11"/>
      <c r="E52" s="15"/>
      <c r="F52" s="11">
        <v>20</v>
      </c>
      <c r="G52" s="15">
        <f t="shared" si="4"/>
        <v>17.391304347826086</v>
      </c>
      <c r="H52" s="14"/>
      <c r="I52" s="13"/>
      <c r="J52" s="11">
        <v>38</v>
      </c>
      <c r="K52" s="13">
        <f t="shared" si="1"/>
        <v>33.04347826086956</v>
      </c>
      <c r="L52" s="14"/>
      <c r="M52" s="15"/>
      <c r="N52" s="11">
        <v>1</v>
      </c>
      <c r="O52" s="15">
        <f t="shared" si="5"/>
        <v>0.8695652173913043</v>
      </c>
      <c r="P52" s="14"/>
      <c r="Q52" s="15"/>
      <c r="R52" s="14"/>
      <c r="S52" s="15"/>
      <c r="T52" s="44"/>
      <c r="U52" s="45"/>
      <c r="V52" s="184">
        <v>44</v>
      </c>
      <c r="W52" s="45">
        <f t="shared" si="2"/>
        <v>38.26086956521739</v>
      </c>
      <c r="X52" s="184">
        <v>12</v>
      </c>
      <c r="Y52" s="15">
        <f t="shared" si="3"/>
        <v>10.434782608695652</v>
      </c>
    </row>
    <row r="53" spans="1:25" s="17" customFormat="1" ht="11.25" customHeight="1">
      <c r="A53" s="11">
        <v>48</v>
      </c>
      <c r="B53" s="12" t="s">
        <v>62</v>
      </c>
      <c r="C53" s="14">
        <f t="shared" si="0"/>
        <v>37</v>
      </c>
      <c r="D53" s="11"/>
      <c r="E53" s="15"/>
      <c r="F53" s="11">
        <v>2</v>
      </c>
      <c r="G53" s="15">
        <f t="shared" si="4"/>
        <v>5.405405405405405</v>
      </c>
      <c r="H53" s="14"/>
      <c r="I53" s="13"/>
      <c r="J53" s="11">
        <v>9</v>
      </c>
      <c r="K53" s="13">
        <f t="shared" si="1"/>
        <v>24.324324324324323</v>
      </c>
      <c r="L53" s="14"/>
      <c r="M53" s="15"/>
      <c r="N53" s="11">
        <v>1</v>
      </c>
      <c r="O53" s="15">
        <f t="shared" si="5"/>
        <v>2.7027027027027026</v>
      </c>
      <c r="P53" s="14"/>
      <c r="Q53" s="15"/>
      <c r="R53" s="14"/>
      <c r="S53" s="15"/>
      <c r="T53" s="44"/>
      <c r="U53" s="45"/>
      <c r="V53" s="184">
        <v>3</v>
      </c>
      <c r="W53" s="45">
        <f t="shared" si="2"/>
        <v>8.108108108108109</v>
      </c>
      <c r="X53" s="184">
        <v>22</v>
      </c>
      <c r="Y53" s="15">
        <f t="shared" si="3"/>
        <v>59.45945945945946</v>
      </c>
    </row>
    <row r="54" spans="1:25" s="17" customFormat="1" ht="11.25" customHeight="1">
      <c r="A54" s="11">
        <v>49</v>
      </c>
      <c r="B54" s="12" t="s">
        <v>63</v>
      </c>
      <c r="C54" s="14">
        <f t="shared" si="0"/>
        <v>53</v>
      </c>
      <c r="D54" s="11"/>
      <c r="E54" s="15"/>
      <c r="F54" s="11">
        <v>12</v>
      </c>
      <c r="G54" s="15">
        <f t="shared" si="4"/>
        <v>22.641509433962263</v>
      </c>
      <c r="H54" s="14"/>
      <c r="I54" s="13"/>
      <c r="J54" s="11">
        <v>12</v>
      </c>
      <c r="K54" s="13">
        <f t="shared" si="1"/>
        <v>22.641509433962263</v>
      </c>
      <c r="L54" s="14"/>
      <c r="M54" s="15"/>
      <c r="N54" s="11"/>
      <c r="O54" s="15"/>
      <c r="P54" s="14"/>
      <c r="Q54" s="15"/>
      <c r="R54" s="14"/>
      <c r="S54" s="15"/>
      <c r="T54" s="44"/>
      <c r="U54" s="45"/>
      <c r="V54" s="184">
        <v>10</v>
      </c>
      <c r="W54" s="45">
        <f t="shared" si="2"/>
        <v>18.867924528301888</v>
      </c>
      <c r="X54" s="184">
        <v>19</v>
      </c>
      <c r="Y54" s="15">
        <f t="shared" si="3"/>
        <v>35.84905660377358</v>
      </c>
    </row>
    <row r="55" spans="1:25" s="17" customFormat="1" ht="11.25" customHeight="1">
      <c r="A55" s="11">
        <v>50</v>
      </c>
      <c r="B55" s="12" t="s">
        <v>64</v>
      </c>
      <c r="C55" s="14">
        <f t="shared" si="0"/>
        <v>82</v>
      </c>
      <c r="D55" s="11">
        <v>4</v>
      </c>
      <c r="E55" s="15">
        <f t="shared" si="6"/>
        <v>4.878048780487805</v>
      </c>
      <c r="F55" s="11">
        <v>20</v>
      </c>
      <c r="G55" s="15">
        <f t="shared" si="4"/>
        <v>24.390243902439025</v>
      </c>
      <c r="H55" s="14"/>
      <c r="I55" s="13"/>
      <c r="J55" s="11">
        <v>13</v>
      </c>
      <c r="K55" s="13">
        <f t="shared" si="1"/>
        <v>15.853658536585366</v>
      </c>
      <c r="L55" s="14"/>
      <c r="M55" s="15"/>
      <c r="N55" s="11"/>
      <c r="O55" s="15"/>
      <c r="P55" s="14"/>
      <c r="Q55" s="15"/>
      <c r="R55" s="14"/>
      <c r="S55" s="15"/>
      <c r="T55" s="44"/>
      <c r="U55" s="45"/>
      <c r="V55" s="184">
        <v>23</v>
      </c>
      <c r="W55" s="45">
        <f t="shared" si="2"/>
        <v>28.048780487804876</v>
      </c>
      <c r="X55" s="184">
        <v>22</v>
      </c>
      <c r="Y55" s="15">
        <f t="shared" si="3"/>
        <v>26.829268292682926</v>
      </c>
    </row>
    <row r="56" spans="1:25" s="17" customFormat="1" ht="11.25" customHeight="1">
      <c r="A56" s="11">
        <v>51</v>
      </c>
      <c r="B56" s="12" t="s">
        <v>65</v>
      </c>
      <c r="C56" s="14">
        <f t="shared" si="0"/>
        <v>29</v>
      </c>
      <c r="D56" s="11"/>
      <c r="E56" s="15"/>
      <c r="F56" s="11">
        <v>6</v>
      </c>
      <c r="G56" s="15">
        <f t="shared" si="4"/>
        <v>20.689655172413794</v>
      </c>
      <c r="H56" s="14"/>
      <c r="I56" s="13"/>
      <c r="J56" s="11">
        <v>14</v>
      </c>
      <c r="K56" s="13">
        <f t="shared" si="1"/>
        <v>48.275862068965516</v>
      </c>
      <c r="L56" s="14"/>
      <c r="M56" s="15"/>
      <c r="N56" s="11">
        <v>2</v>
      </c>
      <c r="O56" s="15">
        <f t="shared" si="5"/>
        <v>6.896551724137931</v>
      </c>
      <c r="P56" s="14"/>
      <c r="Q56" s="15"/>
      <c r="R56" s="14"/>
      <c r="S56" s="15"/>
      <c r="T56" s="44"/>
      <c r="U56" s="45"/>
      <c r="V56" s="184">
        <v>5</v>
      </c>
      <c r="W56" s="45">
        <f t="shared" si="2"/>
        <v>17.24137931034483</v>
      </c>
      <c r="X56" s="184">
        <v>2</v>
      </c>
      <c r="Y56" s="15">
        <f t="shared" si="3"/>
        <v>6.896551724137931</v>
      </c>
    </row>
    <row r="57" spans="1:25" s="123" customFormat="1" ht="11.25" customHeight="1">
      <c r="A57" s="11">
        <v>52</v>
      </c>
      <c r="B57" s="120" t="s">
        <v>66</v>
      </c>
      <c r="C57" s="117">
        <f t="shared" si="0"/>
        <v>286</v>
      </c>
      <c r="D57" s="11">
        <v>5</v>
      </c>
      <c r="E57" s="15">
        <f t="shared" si="6"/>
        <v>1.7482517482517483</v>
      </c>
      <c r="F57" s="11">
        <v>32</v>
      </c>
      <c r="G57" s="119">
        <f t="shared" si="4"/>
        <v>11.188811188811188</v>
      </c>
      <c r="H57" s="117"/>
      <c r="I57" s="119"/>
      <c r="J57" s="11">
        <v>80</v>
      </c>
      <c r="K57" s="119">
        <f t="shared" si="1"/>
        <v>27.972027972027973</v>
      </c>
      <c r="L57" s="117"/>
      <c r="M57" s="119"/>
      <c r="N57" s="11"/>
      <c r="O57" s="15"/>
      <c r="P57" s="117"/>
      <c r="Q57" s="119"/>
      <c r="R57" s="117"/>
      <c r="S57" s="119"/>
      <c r="T57" s="121"/>
      <c r="U57" s="122"/>
      <c r="V57" s="184">
        <v>58</v>
      </c>
      <c r="W57" s="122">
        <f t="shared" si="2"/>
        <v>20.27972027972028</v>
      </c>
      <c r="X57" s="184">
        <v>111</v>
      </c>
      <c r="Y57" s="119">
        <f t="shared" si="3"/>
        <v>38.81118881118881</v>
      </c>
    </row>
    <row r="58" spans="1:25" s="123" customFormat="1" ht="11.25" customHeight="1">
      <c r="A58" s="117"/>
      <c r="B58" s="120" t="s">
        <v>67</v>
      </c>
      <c r="C58" s="117">
        <f t="shared" si="0"/>
        <v>282</v>
      </c>
      <c r="D58" s="11">
        <v>5</v>
      </c>
      <c r="E58" s="15">
        <f t="shared" si="6"/>
        <v>1.7730496453900708</v>
      </c>
      <c r="F58" s="11">
        <v>82</v>
      </c>
      <c r="G58" s="119">
        <f t="shared" si="4"/>
        <v>29.078014184397162</v>
      </c>
      <c r="H58" s="117"/>
      <c r="I58" s="119"/>
      <c r="J58" s="11">
        <v>143</v>
      </c>
      <c r="K58" s="119">
        <f t="shared" si="1"/>
        <v>50.709219858156025</v>
      </c>
      <c r="L58" s="117"/>
      <c r="M58" s="119"/>
      <c r="N58" s="11">
        <v>2</v>
      </c>
      <c r="O58" s="15">
        <f t="shared" si="5"/>
        <v>0.7092198581560284</v>
      </c>
      <c r="P58" s="117"/>
      <c r="Q58" s="119"/>
      <c r="R58" s="117"/>
      <c r="S58" s="119"/>
      <c r="T58" s="121"/>
      <c r="U58" s="122"/>
      <c r="V58" s="184">
        <v>26</v>
      </c>
      <c r="W58" s="122">
        <f t="shared" si="2"/>
        <v>9.21985815602837</v>
      </c>
      <c r="X58" s="184">
        <v>24</v>
      </c>
      <c r="Y58" s="119">
        <f t="shared" si="3"/>
        <v>8.51063829787234</v>
      </c>
    </row>
    <row r="59" spans="1:25" s="17" customFormat="1" ht="11.25" customHeight="1">
      <c r="A59" s="14">
        <v>53</v>
      </c>
      <c r="B59" s="12" t="s">
        <v>68</v>
      </c>
      <c r="C59" s="14">
        <f t="shared" si="0"/>
        <v>232</v>
      </c>
      <c r="D59" s="11">
        <v>1</v>
      </c>
      <c r="E59" s="15">
        <f t="shared" si="6"/>
        <v>0.43103448275862066</v>
      </c>
      <c r="F59" s="11">
        <v>47</v>
      </c>
      <c r="G59" s="119">
        <f t="shared" si="4"/>
        <v>20.25862068965517</v>
      </c>
      <c r="H59" s="117"/>
      <c r="I59" s="119"/>
      <c r="J59" s="11">
        <v>76</v>
      </c>
      <c r="K59" s="13">
        <f t="shared" si="1"/>
        <v>32.758620689655174</v>
      </c>
      <c r="L59" s="14"/>
      <c r="M59" s="15"/>
      <c r="N59" s="11">
        <v>2</v>
      </c>
      <c r="O59" s="15">
        <f t="shared" si="5"/>
        <v>0.8620689655172413</v>
      </c>
      <c r="P59" s="14"/>
      <c r="Q59" s="15"/>
      <c r="R59" s="14"/>
      <c r="S59" s="15"/>
      <c r="T59" s="44"/>
      <c r="U59" s="45"/>
      <c r="V59" s="184">
        <v>51</v>
      </c>
      <c r="W59" s="45">
        <f t="shared" si="2"/>
        <v>21.982758620689655</v>
      </c>
      <c r="X59" s="184">
        <v>55</v>
      </c>
      <c r="Y59" s="15">
        <f t="shared" si="3"/>
        <v>23.70689655172414</v>
      </c>
    </row>
    <row r="60" spans="1:25" s="123" customFormat="1" ht="11.25" customHeight="1">
      <c r="A60" s="117">
        <v>54</v>
      </c>
      <c r="B60" s="120" t="s">
        <v>69</v>
      </c>
      <c r="C60" s="117">
        <f t="shared" si="0"/>
        <v>287</v>
      </c>
      <c r="D60" s="11">
        <v>5</v>
      </c>
      <c r="E60" s="15">
        <f t="shared" si="6"/>
        <v>1.7421602787456445</v>
      </c>
      <c r="F60" s="11">
        <v>61</v>
      </c>
      <c r="G60" s="119">
        <f t="shared" si="4"/>
        <v>21.254355400696863</v>
      </c>
      <c r="H60" s="117"/>
      <c r="I60" s="119"/>
      <c r="J60" s="11">
        <v>94</v>
      </c>
      <c r="K60" s="119">
        <f t="shared" si="1"/>
        <v>32.75261324041812</v>
      </c>
      <c r="L60" s="117"/>
      <c r="M60" s="119"/>
      <c r="N60" s="11">
        <v>2</v>
      </c>
      <c r="O60" s="15">
        <f t="shared" si="5"/>
        <v>0.6968641114982579</v>
      </c>
      <c r="P60" s="117"/>
      <c r="Q60" s="119"/>
      <c r="R60" s="117"/>
      <c r="S60" s="119"/>
      <c r="T60" s="121"/>
      <c r="U60" s="122"/>
      <c r="V60" s="184">
        <v>50</v>
      </c>
      <c r="W60" s="122">
        <f t="shared" si="2"/>
        <v>17.421602787456447</v>
      </c>
      <c r="X60" s="184">
        <v>75</v>
      </c>
      <c r="Y60" s="119">
        <f t="shared" si="3"/>
        <v>26.13240418118467</v>
      </c>
    </row>
    <row r="61" spans="1:25" s="123" customFormat="1" ht="11.25" customHeight="1">
      <c r="A61" s="14">
        <v>55</v>
      </c>
      <c r="B61" s="120" t="s">
        <v>70</v>
      </c>
      <c r="C61" s="117">
        <f t="shared" si="0"/>
        <v>254</v>
      </c>
      <c r="D61" s="11">
        <v>3</v>
      </c>
      <c r="E61" s="119">
        <f t="shared" si="6"/>
        <v>1.1811023622047243</v>
      </c>
      <c r="F61" s="11">
        <v>20</v>
      </c>
      <c r="G61" s="119">
        <f t="shared" si="4"/>
        <v>7.874015748031496</v>
      </c>
      <c r="H61" s="117"/>
      <c r="I61" s="119"/>
      <c r="J61" s="11">
        <v>104</v>
      </c>
      <c r="K61" s="119">
        <f t="shared" si="1"/>
        <v>40.94488188976378</v>
      </c>
      <c r="L61" s="117"/>
      <c r="M61" s="119"/>
      <c r="N61" s="11">
        <v>7</v>
      </c>
      <c r="O61" s="15">
        <f t="shared" si="5"/>
        <v>2.7559055118110236</v>
      </c>
      <c r="P61" s="117"/>
      <c r="Q61" s="119"/>
      <c r="R61" s="117"/>
      <c r="S61" s="119"/>
      <c r="T61" s="121"/>
      <c r="U61" s="122"/>
      <c r="V61" s="184">
        <v>53</v>
      </c>
      <c r="W61" s="122">
        <f t="shared" si="2"/>
        <v>20.866141732283463</v>
      </c>
      <c r="X61" s="184">
        <v>67</v>
      </c>
      <c r="Y61" s="119">
        <f t="shared" si="3"/>
        <v>26.37795275590551</v>
      </c>
    </row>
    <row r="62" spans="1:25" s="17" customFormat="1" ht="11.25" customHeight="1">
      <c r="A62" s="117">
        <v>56</v>
      </c>
      <c r="B62" s="12" t="s">
        <v>71</v>
      </c>
      <c r="C62" s="14">
        <f t="shared" si="0"/>
        <v>262</v>
      </c>
      <c r="D62" s="11">
        <v>4</v>
      </c>
      <c r="E62" s="15">
        <f t="shared" si="6"/>
        <v>1.5267175572519085</v>
      </c>
      <c r="F62" s="11">
        <v>37</v>
      </c>
      <c r="G62" s="15">
        <f t="shared" si="4"/>
        <v>14.122137404580153</v>
      </c>
      <c r="H62" s="14"/>
      <c r="I62" s="13"/>
      <c r="J62" s="11">
        <v>76</v>
      </c>
      <c r="K62" s="13">
        <f t="shared" si="1"/>
        <v>29.00763358778626</v>
      </c>
      <c r="L62" s="14"/>
      <c r="M62" s="15"/>
      <c r="N62" s="11">
        <v>4</v>
      </c>
      <c r="O62" s="15">
        <f t="shared" si="5"/>
        <v>1.5267175572519085</v>
      </c>
      <c r="P62" s="14"/>
      <c r="Q62" s="15"/>
      <c r="R62" s="14"/>
      <c r="S62" s="15"/>
      <c r="T62" s="44"/>
      <c r="U62" s="45"/>
      <c r="V62" s="184">
        <v>68</v>
      </c>
      <c r="W62" s="45">
        <f t="shared" si="2"/>
        <v>25.954198473282442</v>
      </c>
      <c r="X62" s="184">
        <v>73</v>
      </c>
      <c r="Y62" s="15">
        <f t="shared" si="3"/>
        <v>27.862595419847327</v>
      </c>
    </row>
    <row r="63" spans="1:25" s="17" customFormat="1" ht="11.25" customHeight="1">
      <c r="A63" s="14">
        <v>57</v>
      </c>
      <c r="B63" s="12" t="s">
        <v>72</v>
      </c>
      <c r="C63" s="14">
        <f t="shared" si="0"/>
        <v>275</v>
      </c>
      <c r="D63" s="11">
        <v>2</v>
      </c>
      <c r="E63" s="15">
        <f t="shared" si="6"/>
        <v>0.7272727272727273</v>
      </c>
      <c r="F63" s="11">
        <v>53</v>
      </c>
      <c r="G63" s="15">
        <f t="shared" si="4"/>
        <v>19.272727272727273</v>
      </c>
      <c r="H63" s="14"/>
      <c r="I63" s="13"/>
      <c r="J63" s="11">
        <v>114</v>
      </c>
      <c r="K63" s="13">
        <f t="shared" si="1"/>
        <v>41.45454545454545</v>
      </c>
      <c r="L63" s="14"/>
      <c r="M63" s="15"/>
      <c r="N63" s="11">
        <v>5</v>
      </c>
      <c r="O63" s="15">
        <f t="shared" si="5"/>
        <v>1.8181818181818181</v>
      </c>
      <c r="P63" s="14"/>
      <c r="Q63" s="15"/>
      <c r="R63" s="14"/>
      <c r="S63" s="15"/>
      <c r="T63" s="44"/>
      <c r="U63" s="45"/>
      <c r="V63" s="184">
        <v>40</v>
      </c>
      <c r="W63" s="45">
        <f t="shared" si="2"/>
        <v>14.545454545454545</v>
      </c>
      <c r="X63" s="184">
        <v>61</v>
      </c>
      <c r="Y63" s="15">
        <f t="shared" si="3"/>
        <v>22.181818181818183</v>
      </c>
    </row>
    <row r="64" spans="1:25" s="17" customFormat="1" ht="11.25" customHeight="1">
      <c r="A64" s="117">
        <v>58</v>
      </c>
      <c r="B64" s="12" t="s">
        <v>73</v>
      </c>
      <c r="C64" s="14">
        <f t="shared" si="0"/>
        <v>317</v>
      </c>
      <c r="D64" s="11">
        <v>1</v>
      </c>
      <c r="E64" s="15">
        <f t="shared" si="6"/>
        <v>0.31545741324921134</v>
      </c>
      <c r="F64" s="11">
        <v>45</v>
      </c>
      <c r="G64" s="15">
        <f t="shared" si="4"/>
        <v>14.195583596214512</v>
      </c>
      <c r="H64" s="14"/>
      <c r="I64" s="13"/>
      <c r="J64" s="11">
        <v>118</v>
      </c>
      <c r="K64" s="13">
        <f t="shared" si="1"/>
        <v>37.22397476340694</v>
      </c>
      <c r="L64" s="14"/>
      <c r="M64" s="15"/>
      <c r="N64" s="11">
        <v>9</v>
      </c>
      <c r="O64" s="15">
        <f>(N64*100)/C64</f>
        <v>2.8391167192429023</v>
      </c>
      <c r="P64" s="14"/>
      <c r="Q64" s="15"/>
      <c r="R64" s="14"/>
      <c r="S64" s="15"/>
      <c r="T64" s="44"/>
      <c r="U64" s="45"/>
      <c r="V64" s="184">
        <v>53</v>
      </c>
      <c r="W64" s="45">
        <f t="shared" si="2"/>
        <v>16.7192429022082</v>
      </c>
      <c r="X64" s="184">
        <v>91</v>
      </c>
      <c r="Y64" s="15">
        <f t="shared" si="3"/>
        <v>28.706624605678233</v>
      </c>
    </row>
    <row r="65" spans="1:25" s="17" customFormat="1" ht="11.25" customHeight="1">
      <c r="A65" s="14">
        <v>59</v>
      </c>
      <c r="B65" s="12" t="s">
        <v>74</v>
      </c>
      <c r="C65" s="14">
        <f t="shared" si="0"/>
        <v>326</v>
      </c>
      <c r="D65" s="11">
        <v>3</v>
      </c>
      <c r="E65" s="15">
        <f t="shared" si="6"/>
        <v>0.9202453987730062</v>
      </c>
      <c r="F65" s="11">
        <v>39</v>
      </c>
      <c r="G65" s="15">
        <f t="shared" si="4"/>
        <v>11.963190184049079</v>
      </c>
      <c r="H65" s="14"/>
      <c r="I65" s="13"/>
      <c r="J65" s="11">
        <v>120</v>
      </c>
      <c r="K65" s="13">
        <f t="shared" si="1"/>
        <v>36.809815950920246</v>
      </c>
      <c r="L65" s="14"/>
      <c r="M65" s="15"/>
      <c r="N65" s="11">
        <v>3</v>
      </c>
      <c r="O65" s="15">
        <f>(N65*100)/C65</f>
        <v>0.9202453987730062</v>
      </c>
      <c r="P65" s="14"/>
      <c r="Q65" s="15"/>
      <c r="R65" s="14"/>
      <c r="S65" s="15"/>
      <c r="T65" s="44"/>
      <c r="U65" s="45"/>
      <c r="V65" s="184">
        <v>67</v>
      </c>
      <c r="W65" s="45">
        <f t="shared" si="2"/>
        <v>20.552147239263803</v>
      </c>
      <c r="X65" s="184">
        <v>94</v>
      </c>
      <c r="Y65" s="15">
        <f t="shared" si="3"/>
        <v>28.834355828220858</v>
      </c>
    </row>
    <row r="66" spans="1:25" s="17" customFormat="1" ht="12">
      <c r="A66" s="286" t="s">
        <v>75</v>
      </c>
      <c r="B66" s="287"/>
      <c r="C66" s="21">
        <f t="shared" si="0"/>
        <v>6951</v>
      </c>
      <c r="D66" s="21">
        <f>SUM(D6:D65)</f>
        <v>65</v>
      </c>
      <c r="E66" s="22">
        <f t="shared" si="6"/>
        <v>0.9351172493166451</v>
      </c>
      <c r="F66" s="21">
        <f>SUM(F6:F65)</f>
        <v>1157</v>
      </c>
      <c r="G66" s="22">
        <f t="shared" si="4"/>
        <v>16.645087037836284</v>
      </c>
      <c r="H66" s="21"/>
      <c r="I66" s="22"/>
      <c r="J66" s="21">
        <f>SUM(J6:J65)</f>
        <v>2147</v>
      </c>
      <c r="K66" s="22">
        <f t="shared" si="1"/>
        <v>30.8876420658898</v>
      </c>
      <c r="L66" s="21"/>
      <c r="M66" s="22"/>
      <c r="N66" s="21">
        <f>SUM(N6:N65)</f>
        <v>109</v>
      </c>
      <c r="O66" s="22">
        <f>(N66*100)/C66</f>
        <v>1.5681196950079126</v>
      </c>
      <c r="P66" s="21"/>
      <c r="Q66" s="22"/>
      <c r="R66" s="21"/>
      <c r="S66" s="22"/>
      <c r="T66" s="48"/>
      <c r="U66" s="49"/>
      <c r="V66" s="48">
        <f>SUM(V6:V65)</f>
        <v>1481</v>
      </c>
      <c r="W66" s="49">
        <f t="shared" si="2"/>
        <v>21.30628686519925</v>
      </c>
      <c r="X66" s="48">
        <f>SUM(X6:X65)</f>
        <v>1992</v>
      </c>
      <c r="Y66" s="22">
        <f t="shared" si="3"/>
        <v>28.657747086750106</v>
      </c>
    </row>
    <row r="67" spans="22:24" s="17" customFormat="1" ht="12">
      <c r="V67" s="50"/>
      <c r="W67" s="50"/>
      <c r="X67" s="50"/>
    </row>
  </sheetData>
  <sheetProtection/>
  <autoFilter ref="A5:Y5"/>
  <mergeCells count="19">
    <mergeCell ref="H3:I3"/>
    <mergeCell ref="V3:W3"/>
    <mergeCell ref="X3:Y3"/>
    <mergeCell ref="J3:K3"/>
    <mergeCell ref="L3:M3"/>
    <mergeCell ref="N3:O3"/>
    <mergeCell ref="P3:Q3"/>
    <mergeCell ref="R3:S3"/>
    <mergeCell ref="T3:U3"/>
    <mergeCell ref="A66:B66"/>
    <mergeCell ref="A1:Y1"/>
    <mergeCell ref="A2:A4"/>
    <mergeCell ref="B2:B4"/>
    <mergeCell ref="C2:C4"/>
    <mergeCell ref="D2:M2"/>
    <mergeCell ref="N2:U2"/>
    <mergeCell ref="V2:Y2"/>
    <mergeCell ref="D3:E3"/>
    <mergeCell ref="F3:G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Зинаида А. Гущина</cp:lastModifiedBy>
  <cp:lastPrinted>2023-06-26T11:51:57Z</cp:lastPrinted>
  <dcterms:created xsi:type="dcterms:W3CDTF">1996-10-08T23:32:33Z</dcterms:created>
  <dcterms:modified xsi:type="dcterms:W3CDTF">2023-06-28T10:18:29Z</dcterms:modified>
  <cp:category/>
  <cp:version/>
  <cp:contentType/>
  <cp:contentStatus/>
</cp:coreProperties>
</file>